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 E  P O R T E S\REPORTES 2024\Estrategias\"/>
    </mc:Choice>
  </mc:AlternateContent>
  <bookViews>
    <workbookView xWindow="0" yWindow="0" windowWidth="28770" windowHeight="13530" activeTab="1"/>
  </bookViews>
  <sheets>
    <sheet name="ENERO" sheetId="1" r:id="rId1"/>
    <sheet name="FEBRERO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7" i="2" l="1"/>
  <c r="J47" i="2"/>
  <c r="K46" i="2"/>
  <c r="J46" i="2"/>
  <c r="I45" i="2"/>
  <c r="H45" i="2"/>
  <c r="G45" i="2"/>
  <c r="F45" i="2"/>
  <c r="E45" i="2"/>
  <c r="D45" i="2"/>
  <c r="K44" i="2"/>
  <c r="J44" i="2"/>
  <c r="K43" i="2"/>
  <c r="K45" i="2" s="1"/>
  <c r="J43" i="2"/>
  <c r="J45" i="2" s="1"/>
  <c r="Q42" i="2"/>
  <c r="F34" i="2"/>
  <c r="E34" i="2"/>
  <c r="F33" i="2"/>
  <c r="E33" i="2"/>
  <c r="F32" i="2"/>
  <c r="E32" i="2"/>
  <c r="Q32" i="2" s="1"/>
  <c r="F31" i="2"/>
  <c r="Q31" i="2" s="1"/>
  <c r="E31" i="2"/>
  <c r="F30" i="2"/>
  <c r="E30" i="2"/>
  <c r="F29" i="2"/>
  <c r="E29" i="2"/>
  <c r="Q28" i="2"/>
  <c r="F28" i="2"/>
  <c r="E28" i="2"/>
  <c r="F27" i="2"/>
  <c r="E27" i="2"/>
  <c r="F26" i="2"/>
  <c r="E26" i="2"/>
  <c r="F25" i="2"/>
  <c r="Q26" i="2" s="1"/>
  <c r="E25" i="2"/>
  <c r="Q24" i="2"/>
  <c r="F24" i="2"/>
  <c r="E24" i="2"/>
  <c r="F23" i="2"/>
  <c r="E23" i="2"/>
  <c r="Q22" i="2"/>
  <c r="F22" i="2"/>
  <c r="E22" i="2"/>
  <c r="F21" i="2"/>
  <c r="E21" i="2"/>
  <c r="F20" i="2"/>
  <c r="E20" i="2"/>
  <c r="F19" i="2"/>
  <c r="E19" i="2"/>
  <c r="Q20" i="2" s="1"/>
  <c r="F18" i="2"/>
  <c r="E18" i="2"/>
  <c r="F17" i="2"/>
  <c r="E17" i="2"/>
  <c r="Q18" i="2" s="1"/>
  <c r="F16" i="2"/>
  <c r="F14" i="2" s="1"/>
  <c r="E16" i="2"/>
  <c r="Q16" i="2" s="1"/>
  <c r="Q13" i="2" s="1"/>
  <c r="F15" i="2"/>
  <c r="E15" i="2"/>
  <c r="E13" i="2" s="1"/>
  <c r="N14" i="2"/>
  <c r="M14" i="2"/>
  <c r="L14" i="2"/>
  <c r="K14" i="2"/>
  <c r="J14" i="2"/>
  <c r="I14" i="2"/>
  <c r="H14" i="2"/>
  <c r="G14" i="2"/>
  <c r="P13" i="2"/>
  <c r="O13" i="2"/>
  <c r="N13" i="2"/>
  <c r="M13" i="2"/>
  <c r="L13" i="2"/>
  <c r="K13" i="2"/>
  <c r="J13" i="2"/>
  <c r="I13" i="2"/>
  <c r="H13" i="2"/>
  <c r="G13" i="2"/>
  <c r="F13" i="2"/>
  <c r="K47" i="1"/>
  <c r="J47" i="1"/>
  <c r="K46" i="1"/>
  <c r="J46" i="1"/>
  <c r="I45" i="1"/>
  <c r="H45" i="1"/>
  <c r="G45" i="1"/>
  <c r="F45" i="1"/>
  <c r="E45" i="1"/>
  <c r="D45" i="1"/>
  <c r="K44" i="1"/>
  <c r="J44" i="1"/>
  <c r="K43" i="1"/>
  <c r="K45" i="1" s="1"/>
  <c r="J43" i="1"/>
  <c r="Q42" i="1"/>
  <c r="F34" i="1"/>
  <c r="E34" i="1"/>
  <c r="F33" i="1"/>
  <c r="E33" i="1"/>
  <c r="F32" i="1"/>
  <c r="E32" i="1"/>
  <c r="F31" i="1"/>
  <c r="Q31" i="1" s="1"/>
  <c r="E31" i="1"/>
  <c r="F30" i="1"/>
  <c r="E30" i="1"/>
  <c r="F29" i="1"/>
  <c r="E29" i="1"/>
  <c r="Q28" i="1"/>
  <c r="F28" i="1"/>
  <c r="E28" i="1"/>
  <c r="F27" i="1"/>
  <c r="E27" i="1"/>
  <c r="F26" i="1"/>
  <c r="E26" i="1"/>
  <c r="F25" i="1"/>
  <c r="E25" i="1"/>
  <c r="F24" i="1"/>
  <c r="E24" i="1"/>
  <c r="Q24" i="1" s="1"/>
  <c r="F23" i="1"/>
  <c r="E23" i="1"/>
  <c r="F22" i="1"/>
  <c r="E22" i="1"/>
  <c r="F21" i="1"/>
  <c r="E21" i="1"/>
  <c r="Q22" i="1" s="1"/>
  <c r="F20" i="1"/>
  <c r="E20" i="1"/>
  <c r="F19" i="1"/>
  <c r="E19" i="1"/>
  <c r="F18" i="1"/>
  <c r="E18" i="1"/>
  <c r="F17" i="1"/>
  <c r="E17" i="1"/>
  <c r="Q18" i="1" s="1"/>
  <c r="F16" i="1"/>
  <c r="E16" i="1"/>
  <c r="Q16" i="1" s="1"/>
  <c r="F15" i="1"/>
  <c r="E15" i="1"/>
  <c r="N14" i="1"/>
  <c r="M14" i="1"/>
  <c r="L14" i="1"/>
  <c r="K14" i="1"/>
  <c r="J14" i="1"/>
  <c r="I14" i="1"/>
  <c r="H14" i="1"/>
  <c r="G14" i="1"/>
  <c r="P13" i="1"/>
  <c r="O13" i="1"/>
  <c r="N13" i="1"/>
  <c r="M13" i="1"/>
  <c r="L13" i="1"/>
  <c r="K13" i="1"/>
  <c r="J13" i="1"/>
  <c r="I13" i="1"/>
  <c r="H13" i="1"/>
  <c r="G13" i="1"/>
  <c r="E14" i="2" l="1"/>
  <c r="J45" i="1"/>
  <c r="Q32" i="1"/>
  <c r="F14" i="1"/>
  <c r="Q26" i="1"/>
  <c r="F13" i="1"/>
  <c r="Q20" i="1"/>
  <c r="E14" i="1"/>
  <c r="E13" i="1"/>
  <c r="Q13" i="1" l="1"/>
</calcChain>
</file>

<file path=xl/sharedStrings.xml><?xml version="1.0" encoding="utf-8"?>
<sst xmlns="http://schemas.openxmlformats.org/spreadsheetml/2006/main" count="236" uniqueCount="77">
  <si>
    <t>MINISTERIO DE SALUD</t>
  </si>
  <si>
    <t xml:space="preserve">ESTRATEGIA SANITARIA NACIONAL DE SALUD SEXUAL Y REPRODUCTIVA </t>
  </si>
  <si>
    <t xml:space="preserve">  SIS 240 - M</t>
  </si>
  <si>
    <t xml:space="preserve">REPORTE MENSUAL DE ACTIVIDADES DE PLANIFICACIÓN FAMILIAR  </t>
  </si>
  <si>
    <t>MICRORED:</t>
  </si>
  <si>
    <t>MES:</t>
  </si>
  <si>
    <t>06</t>
  </si>
  <si>
    <t>EESS:</t>
  </si>
  <si>
    <t>AÑO:</t>
  </si>
  <si>
    <t>METODO</t>
  </si>
  <si>
    <t>Tipo de Usuaria</t>
  </si>
  <si>
    <t>TOTAL</t>
  </si>
  <si>
    <t>12 a 17 a.</t>
  </si>
  <si>
    <t>18 a 29 a</t>
  </si>
  <si>
    <t>30 a 59 a</t>
  </si>
  <si>
    <t>&gt; 60 a.</t>
  </si>
  <si>
    <t>Usuaria Captada para PF</t>
  </si>
  <si>
    <t>Embarazo por Falla de Método</t>
  </si>
  <si>
    <t>Parejas Protegidas</t>
  </si>
  <si>
    <t>Nuevas</t>
  </si>
  <si>
    <t>Continua-doras</t>
  </si>
  <si>
    <t>A</t>
  </si>
  <si>
    <t>I</t>
  </si>
  <si>
    <t>DIU</t>
  </si>
  <si>
    <t>HORMONAL</t>
  </si>
  <si>
    <t>ORAL COMBINADO</t>
  </si>
  <si>
    <t>INYECTABLE MENSUAL</t>
  </si>
  <si>
    <t>INYECTABLE TRIMESTRAL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</si>
  <si>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</si>
  <si>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</si>
  <si>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</si>
  <si>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</si>
  <si>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</si>
  <si>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</si>
  <si>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</si>
  <si>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</si>
  <si>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</si>
  <si>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</si>
  <si>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</si>
  <si>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ANTICONCEPCIÓN ORAL DE EMERGENCIA/YUZPE</t>
  </si>
  <si>
    <t>SESIÓN EDUCATIVA</t>
  </si>
  <si>
    <t>ATENCIÓN PRE CONCEPCIONAL</t>
  </si>
  <si>
    <t>OTROS PROCEDIMIENTOS</t>
  </si>
  <si>
    <t>Nº</t>
  </si>
  <si>
    <t>REMOCIÓN DE DIU</t>
  </si>
  <si>
    <t>Nº Personas</t>
  </si>
  <si>
    <t>1º</t>
  </si>
  <si>
    <t>2º</t>
  </si>
  <si>
    <t>3º</t>
  </si>
  <si>
    <t>REMOCIÓN DE IMPLANTE</t>
  </si>
  <si>
    <t>ORIENTACIÓN/ CONSEJERÍA</t>
  </si>
  <si>
    <t>12 A 17 a.</t>
  </si>
  <si>
    <t>18 A 29 a.</t>
  </si>
  <si>
    <t>&gt; 30 a.</t>
  </si>
  <si>
    <t>Total</t>
  </si>
  <si>
    <t>F</t>
  </si>
  <si>
    <t>M</t>
  </si>
  <si>
    <t>Atencion Post Parto</t>
  </si>
  <si>
    <t>GENERAL P.F.</t>
  </si>
  <si>
    <t>Post Cesarea</t>
  </si>
  <si>
    <t>AQV</t>
  </si>
  <si>
    <t>Post Parto Vaginal</t>
  </si>
  <si>
    <t>TAMIZAJE DE VBG</t>
  </si>
  <si>
    <t>Nº Casos + VBG detectados</t>
  </si>
  <si>
    <t>ELABORADO POR : Obsta. Catherine Hermosa Vargas</t>
  </si>
  <si>
    <t>TAMIZAJE PRUEBA RAPIDA / ELISA - VIH</t>
  </si>
  <si>
    <t>MEF que reciben Orientación / Consejería PRE TEST para VIH</t>
  </si>
  <si>
    <t>PF PAP</t>
  </si>
  <si>
    <t>MEF que reciben Orientación / Consejería POST TEST  para VIH</t>
  </si>
  <si>
    <t>Nº de mujeres con algún MAC que se realiza PAP</t>
  </si>
  <si>
    <t>Nº de MEF que reciben Tamizaje con Prueba Rapida para VIH</t>
  </si>
  <si>
    <t>Nº de MEF con prueba rapida REACTIVA para VIH</t>
  </si>
  <si>
    <t xml:space="preserve">TOTAL EESS QUE DEBEN REPORTAR </t>
  </si>
  <si>
    <t>Nº de MEF con ELISA REACTIVA en MEF con PR Reactiva para VIH</t>
  </si>
  <si>
    <t>Nº DE EESS QUE REPORTARON ESTE MES</t>
  </si>
  <si>
    <t>Nº Mujeres con VIH con algún MAC</t>
  </si>
  <si>
    <t>ZAMACOLA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</si>
</sst>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16"/>
      <color rgb="FF000000"/>
      <name val="Calibri"/>
      <charset val="1"/>
    </font>
    <font>
      <b/>
      <sz val="14"/>
      <color rgb="FF000000"/>
      <name val="Calibri"/>
      <charset val="1"/>
    </font>
    <font>
      <sz val="12"/>
      <color rgb="FF000000"/>
      <name val="Arial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0"/>
      <color rgb="FFFFFFFF"/>
      <name val="Calibri"/>
      <charset val="1"/>
    </font>
    <font>
      <sz val="10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DBEEF4"/>
      </patternFill>
    </fill>
    <fill>
      <patternFill patternType="solid">
        <fgColor rgb="FF4BACC6"/>
        <bgColor rgb="FF4BACC6"/>
      </patternFill>
    </fill>
    <fill>
      <patternFill patternType="solid">
        <fgColor rgb="FFBFBFBF"/>
        <bgColor rgb="FFBFBFBF"/>
      </patternFill>
    </fill>
    <fill>
      <patternFill patternType="solid">
        <fgColor rgb="FFB7DEE8"/>
        <bgColor rgb="FFB7DEE8"/>
      </patternFill>
    </fill>
    <fill>
      <patternFill patternType="solid">
        <fgColor rgb="FF2FADC6"/>
        <bgColor rgb="FF2FADC6"/>
      </patternFill>
    </fill>
  </fills>
  <borders count="64">
    <border>
      <left/>
      <right/>
      <top/>
      <bottom/>
      <diagonal/>
    </border>
    <border>
      <left style="medium">
        <color rgb="FF31859C"/>
      </left>
      <right/>
      <top style="medium">
        <color rgb="FF31859C"/>
      </top>
      <bottom/>
      <diagonal/>
    </border>
    <border>
      <left/>
      <right/>
      <top style="medium">
        <color rgb="FF31859C"/>
      </top>
      <bottom/>
      <diagonal/>
    </border>
    <border>
      <left/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/>
      <top/>
      <bottom/>
      <diagonal/>
    </border>
    <border>
      <left/>
      <right style="medium">
        <color rgb="FF31859C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/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/>
      <bottom style="medium">
        <color rgb="FF31859C"/>
      </bottom>
      <diagonal/>
    </border>
    <border>
      <left/>
      <right style="medium">
        <color rgb="FF31859C"/>
      </right>
      <top/>
      <bottom style="medium">
        <color rgb="FF31859C"/>
      </bottom>
      <diagonal/>
    </border>
    <border>
      <left style="medium">
        <color rgb="FF31859C"/>
      </left>
      <right style="thin">
        <color auto="1"/>
      </right>
      <top style="medium">
        <color rgb="FF31859C"/>
      </top>
      <bottom style="thin">
        <color rgb="FF31859C"/>
      </bottom>
      <diagonal/>
    </border>
    <border>
      <left style="thin">
        <color auto="1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/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thin">
        <color auto="1"/>
      </right>
      <top style="thin">
        <color rgb="FF31859C"/>
      </top>
      <bottom style="medium">
        <color rgb="FF31859C"/>
      </bottom>
      <diagonal/>
    </border>
    <border>
      <left style="thin">
        <color auto="1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/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/>
      <bottom style="thin">
        <color rgb="FF31859C"/>
      </bottom>
      <diagonal/>
    </border>
    <border>
      <left/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thin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 style="thin">
        <color rgb="FF31859C"/>
      </top>
      <bottom/>
      <diagonal/>
    </border>
    <border>
      <left/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/>
      <bottom/>
      <diagonal/>
    </border>
    <border>
      <left style="thin">
        <color rgb="FF31859C"/>
      </left>
      <right/>
      <top/>
      <bottom style="medium">
        <color rgb="FF31859C"/>
      </bottom>
      <diagonal/>
    </border>
    <border>
      <left/>
      <right style="medium">
        <color rgb="FF31859C"/>
      </right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/>
      <bottom style="medium">
        <color rgb="FF31859C"/>
      </bottom>
      <diagonal/>
    </border>
    <border>
      <left/>
      <right/>
      <top/>
      <bottom style="medium">
        <color rgb="FF31859C"/>
      </bottom>
      <diagonal/>
    </border>
    <border>
      <left style="medium">
        <color rgb="FF31859C"/>
      </left>
      <right/>
      <top style="thin">
        <color rgb="FF31859C"/>
      </top>
      <bottom style="thin">
        <color rgb="FF31859C"/>
      </bottom>
      <diagonal/>
    </border>
    <border>
      <left/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/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/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/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/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/>
      <diagonal/>
    </border>
    <border>
      <left style="medium">
        <color rgb="FF31859C"/>
      </left>
      <right style="thin">
        <color rgb="FF31859C"/>
      </right>
      <top/>
      <bottom style="thin">
        <color rgb="FF31859C"/>
      </bottom>
      <diagonal/>
    </border>
    <border>
      <left/>
      <right/>
      <top/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/>
      <top style="thin">
        <color rgb="FF31859C"/>
      </top>
      <bottom style="thin">
        <color rgb="FF31859C"/>
      </bottom>
      <diagonal/>
    </border>
    <border>
      <left/>
      <right/>
      <top style="thin">
        <color rgb="FF31859C"/>
      </top>
      <bottom style="medium">
        <color rgb="FF31859C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</xf>
    <xf numFmtId="164" fontId="2" fillId="0" borderId="25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</xf>
    <xf numFmtId="3" fontId="2" fillId="4" borderId="29" xfId="0" applyNumberFormat="1" applyFont="1" applyFill="1" applyBorder="1" applyAlignment="1" applyProtection="1">
      <alignment vertical="center"/>
    </xf>
    <xf numFmtId="3" fontId="2" fillId="0" borderId="29" xfId="0" applyNumberFormat="1" applyFont="1" applyFill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vertical="center"/>
    </xf>
    <xf numFmtId="3" fontId="10" fillId="0" borderId="1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vertical="center"/>
    </xf>
    <xf numFmtId="3" fontId="2" fillId="4" borderId="3" xfId="0" applyNumberFormat="1" applyFont="1" applyFill="1" applyBorder="1" applyAlignment="1" applyProtection="1">
      <alignment vertical="center"/>
    </xf>
    <xf numFmtId="3" fontId="10" fillId="0" borderId="28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</xf>
    <xf numFmtId="3" fontId="2" fillId="4" borderId="5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</xf>
    <xf numFmtId="3" fontId="2" fillId="4" borderId="30" xfId="0" applyNumberFormat="1" applyFont="1" applyFill="1" applyBorder="1" applyAlignment="1" applyProtection="1">
      <alignment vertical="center"/>
    </xf>
    <xf numFmtId="3" fontId="2" fillId="4" borderId="31" xfId="0" applyNumberFormat="1" applyFont="1" applyFill="1" applyBorder="1" applyAlignment="1" applyProtection="1">
      <alignment vertical="center"/>
    </xf>
    <xf numFmtId="3" fontId="10" fillId="0" borderId="15" xfId="0" applyNumberFormat="1" applyFont="1" applyFill="1" applyBorder="1" applyAlignment="1" applyProtection="1">
      <alignment vertical="center"/>
    </xf>
    <xf numFmtId="3" fontId="10" fillId="0" borderId="32" xfId="0" applyNumberFormat="1" applyFont="1" applyFill="1" applyBorder="1" applyAlignment="1" applyProtection="1">
      <alignment vertical="center"/>
    </xf>
    <xf numFmtId="3" fontId="10" fillId="0" borderId="33" xfId="0" applyNumberFormat="1" applyFont="1" applyFill="1" applyBorder="1" applyAlignment="1" applyProtection="1">
      <alignment vertical="center"/>
    </xf>
    <xf numFmtId="3" fontId="10" fillId="0" borderId="34" xfId="0" applyNumberFormat="1" applyFont="1" applyFill="1" applyBorder="1" applyAlignment="1" applyProtection="1">
      <alignment vertical="center"/>
    </xf>
    <xf numFmtId="3" fontId="2" fillId="4" borderId="35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</xf>
    <xf numFmtId="3" fontId="2" fillId="4" borderId="3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4" borderId="38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left" vertical="center" wrapText="1" indent="1"/>
    </xf>
    <xf numFmtId="3" fontId="10" fillId="0" borderId="18" xfId="0" applyNumberFormat="1" applyFont="1" applyFill="1" applyBorder="1" applyAlignment="1" applyProtection="1">
      <alignment vertical="center"/>
    </xf>
    <xf numFmtId="3" fontId="10" fillId="0" borderId="19" xfId="0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 applyProtection="1">
      <alignment vertical="center"/>
    </xf>
    <xf numFmtId="3" fontId="2" fillId="4" borderId="21" xfId="0" applyNumberFormat="1" applyFont="1" applyFill="1" applyBorder="1" applyAlignment="1" applyProtection="1">
      <alignment vertical="center"/>
    </xf>
    <xf numFmtId="3" fontId="10" fillId="0" borderId="4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</xf>
    <xf numFmtId="3" fontId="10" fillId="0" borderId="44" xfId="0" applyNumberFormat="1" applyFont="1" applyFill="1" applyBorder="1" applyAlignment="1" applyProtection="1">
      <alignment horizontal="left" vertical="center" indent="1"/>
    </xf>
    <xf numFmtId="0" fontId="7" fillId="5" borderId="41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center" vertical="center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25" xfId="0" applyNumberFormat="1" applyFont="1" applyFill="1" applyBorder="1" applyAlignment="1" applyProtection="1">
      <alignment horizontal="center" vertical="center" wrapText="1"/>
    </xf>
    <xf numFmtId="0" fontId="7" fillId="5" borderId="45" xfId="0" applyNumberFormat="1" applyFont="1" applyFill="1" applyBorder="1" applyAlignment="1" applyProtection="1">
      <alignment horizontal="center" vertical="center"/>
    </xf>
    <xf numFmtId="0" fontId="7" fillId="5" borderId="10" xfId="0" applyNumberFormat="1" applyFont="1" applyFill="1" applyBorder="1" applyAlignment="1" applyProtection="1">
      <alignment horizontal="center" vertical="center"/>
    </xf>
    <xf numFmtId="0" fontId="7" fillId="5" borderId="25" xfId="0" applyNumberFormat="1" applyFont="1" applyFill="1" applyBorder="1" applyAlignment="1" applyProtection="1">
      <alignment horizontal="center" vertical="center"/>
    </xf>
    <xf numFmtId="3" fontId="10" fillId="0" borderId="46" xfId="0" applyNumberFormat="1" applyFont="1" applyFill="1" applyBorder="1" applyAlignment="1" applyProtection="1">
      <alignment horizontal="left" vertical="center" indent="1"/>
    </xf>
    <xf numFmtId="3" fontId="10" fillId="0" borderId="42" xfId="0" applyNumberFormat="1" applyFont="1" applyFill="1" applyBorder="1" applyAlignment="1" applyProtection="1">
      <alignment horizontal="center" vertical="center"/>
    </xf>
    <xf numFmtId="3" fontId="10" fillId="0" borderId="47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/>
    </xf>
    <xf numFmtId="3" fontId="10" fillId="0" borderId="48" xfId="0" applyNumberFormat="1" applyFont="1" applyFill="1" applyBorder="1" applyAlignment="1" applyProtection="1">
      <alignment vertical="center"/>
    </xf>
    <xf numFmtId="3" fontId="10" fillId="0" borderId="21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/>
    </xf>
    <xf numFmtId="0" fontId="2" fillId="3" borderId="43" xfId="0" applyNumberFormat="1" applyFont="1" applyFill="1" applyBorder="1" applyAlignment="1" applyProtection="1">
      <alignment horizontal="center" vertical="center"/>
    </xf>
    <xf numFmtId="0" fontId="2" fillId="3" borderId="5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indent="4"/>
    </xf>
    <xf numFmtId="0" fontId="5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vertical="center"/>
    </xf>
    <xf numFmtId="3" fontId="10" fillId="0" borderId="11" xfId="0" applyNumberFormat="1" applyFont="1" applyFill="1" applyBorder="1" applyAlignment="1" applyProtection="1">
      <alignment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/>
    </xf>
    <xf numFmtId="3" fontId="2" fillId="4" borderId="46" xfId="0" applyNumberFormat="1" applyFont="1" applyFill="1" applyBorder="1" applyAlignment="1" applyProtection="1">
      <alignment vertical="center"/>
    </xf>
    <xf numFmtId="3" fontId="2" fillId="4" borderId="57" xfId="0" applyNumberFormat="1" applyFont="1" applyFill="1" applyBorder="1" applyAlignment="1" applyProtection="1">
      <alignment vertical="center"/>
    </xf>
    <xf numFmtId="3" fontId="10" fillId="0" borderId="58" xfId="0" applyNumberFormat="1" applyFont="1" applyFill="1" applyBorder="1" applyAlignment="1" applyProtection="1">
      <alignment vertical="center"/>
    </xf>
    <xf numFmtId="3" fontId="10" fillId="0" borderId="36" xfId="0" applyNumberFormat="1" applyFont="1" applyFill="1" applyBorder="1" applyAlignment="1" applyProtection="1">
      <alignment vertical="center"/>
    </xf>
    <xf numFmtId="3" fontId="2" fillId="4" borderId="54" xfId="0" applyNumberFormat="1" applyFont="1" applyFill="1" applyBorder="1" applyAlignment="1" applyProtection="1">
      <alignment vertical="center"/>
    </xf>
    <xf numFmtId="3" fontId="2" fillId="4" borderId="55" xfId="0" applyNumberFormat="1" applyFont="1" applyFill="1" applyBorder="1" applyAlignment="1" applyProtection="1">
      <alignment vertical="center"/>
    </xf>
    <xf numFmtId="3" fontId="10" fillId="0" borderId="30" xfId="0" applyNumberFormat="1" applyFont="1" applyFill="1" applyBorder="1" applyAlignment="1" applyProtection="1">
      <alignment vertical="center"/>
    </xf>
    <xf numFmtId="3" fontId="10" fillId="0" borderId="17" xfId="0" applyNumberFormat="1" applyFont="1" applyFill="1" applyBorder="1" applyAlignment="1" applyProtection="1">
      <alignment vertical="center"/>
    </xf>
    <xf numFmtId="3" fontId="10" fillId="0" borderId="59" xfId="0" applyNumberFormat="1" applyFont="1" applyFill="1" applyBorder="1" applyAlignment="1" applyProtection="1">
      <alignment vertical="center"/>
    </xf>
    <xf numFmtId="0" fontId="10" fillId="0" borderId="60" xfId="0" applyNumberFormat="1" applyFont="1" applyFill="1" applyBorder="1" applyAlignment="1" applyProtection="1">
      <alignment vertical="center"/>
    </xf>
    <xf numFmtId="0" fontId="2" fillId="0" borderId="60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vertical="center"/>
    </xf>
    <xf numFmtId="0" fontId="2" fillId="3" borderId="61" xfId="0" applyNumberFormat="1" applyFont="1" applyFill="1" applyBorder="1" applyAlignment="1" applyProtection="1">
      <alignment horizontal="center" vertical="center"/>
    </xf>
    <xf numFmtId="3" fontId="10" fillId="0" borderId="61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0" fontId="2" fillId="0" borderId="42" xfId="0" applyNumberFormat="1" applyFont="1" applyFill="1" applyBorder="1" applyAlignment="1" applyProtection="1">
      <alignment vertical="center"/>
    </xf>
    <xf numFmtId="0" fontId="2" fillId="0" borderId="43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5" fillId="6" borderId="8" xfId="0" applyNumberFormat="1" applyFont="1" applyFill="1" applyBorder="1" applyAlignment="1" applyProtection="1"/>
    <xf numFmtId="0" fontId="5" fillId="5" borderId="8" xfId="0" applyNumberFormat="1" applyFont="1" applyFill="1" applyBorder="1" applyAlignment="1" applyProtection="1"/>
    <xf numFmtId="0" fontId="1" fillId="2" borderId="41" xfId="0" applyNumberFormat="1" applyFont="1" applyFill="1" applyBorder="1" applyAlignment="1" applyProtection="1">
      <alignment horizontal="left" vertical="center" wrapText="1" indent="1"/>
    </xf>
    <xf numFmtId="0" fontId="1" fillId="2" borderId="45" xfId="0" applyNumberFormat="1" applyFont="1" applyFill="1" applyBorder="1" applyAlignment="1" applyProtection="1">
      <alignment horizontal="left" vertical="center" wrapText="1" indent="1"/>
    </xf>
    <xf numFmtId="0" fontId="1" fillId="2" borderId="25" xfId="0" applyNumberFormat="1" applyFont="1" applyFill="1" applyBorder="1" applyAlignment="1" applyProtection="1">
      <alignment horizontal="left" vertical="center" wrapText="1" indent="1"/>
    </xf>
    <xf numFmtId="0" fontId="2" fillId="3" borderId="6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44" xfId="0" applyNumberFormat="1" applyFont="1" applyFill="1" applyBorder="1" applyAlignment="1" applyProtection="1">
      <alignment horizontal="left" vertical="center" wrapText="1" indent="1"/>
    </xf>
    <xf numFmtId="0" fontId="1" fillId="2" borderId="62" xfId="0" applyNumberFormat="1" applyFont="1" applyFill="1" applyBorder="1" applyAlignment="1" applyProtection="1">
      <alignment horizontal="left" vertical="center" wrapText="1" indent="1"/>
    </xf>
    <xf numFmtId="0" fontId="1" fillId="2" borderId="29" xfId="0" applyNumberFormat="1" applyFont="1" applyFill="1" applyBorder="1" applyAlignment="1" applyProtection="1">
      <alignment horizontal="left" vertical="center" wrapText="1" indent="1"/>
    </xf>
    <xf numFmtId="0" fontId="1" fillId="2" borderId="61" xfId="0" applyNumberFormat="1" applyFont="1" applyFill="1" applyBorder="1" applyAlignment="1" applyProtection="1">
      <alignment horizontal="left" vertical="center" wrapText="1" indent="1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4" borderId="49" xfId="0" applyNumberFormat="1" applyFont="1" applyFill="1" applyBorder="1" applyAlignment="1" applyProtection="1">
      <alignment horizontal="center" vertical="center"/>
    </xf>
    <xf numFmtId="0" fontId="7" fillId="4" borderId="53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 wrapText="1"/>
    </xf>
    <xf numFmtId="0" fontId="7" fillId="2" borderId="25" xfId="0" applyNumberFormat="1" applyFont="1" applyFill="1" applyBorder="1" applyAlignment="1" applyProtection="1">
      <alignment horizontal="center" vertical="center" wrapText="1"/>
    </xf>
    <xf numFmtId="0" fontId="7" fillId="2" borderId="46" xfId="0" applyNumberFormat="1" applyFont="1" applyFill="1" applyBorder="1" applyAlignment="1" applyProtection="1">
      <alignment horizontal="center" vertical="center" wrapText="1"/>
    </xf>
    <xf numFmtId="0" fontId="7" fillId="2" borderId="40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1" xfId="0" applyNumberFormat="1" applyFont="1" applyFill="1" applyBorder="1" applyAlignment="1" applyProtection="1">
      <alignment horizontal="center" vertical="center"/>
    </xf>
    <xf numFmtId="0" fontId="2" fillId="3" borderId="25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49" xfId="0" applyNumberFormat="1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0" fontId="2" fillId="3" borderId="51" xfId="0" applyNumberFormat="1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3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42" xfId="0" applyNumberFormat="1" applyFont="1" applyFill="1" applyBorder="1" applyAlignment="1" applyProtection="1">
      <alignment horizontal="center" vertical="center" wrapText="1"/>
    </xf>
    <xf numFmtId="0" fontId="7" fillId="3" borderId="4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textRotation="90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14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0" fillId="2" borderId="24" xfId="0" applyNumberFormat="1" applyFont="1" applyFill="1" applyBorder="1" applyAlignment="1" applyProtection="1">
      <alignment horizontal="center" vertical="center" wrapText="1"/>
    </xf>
    <xf numFmtId="0" fontId="10" fillId="2" borderId="20" xfId="0" applyNumberFormat="1" applyFont="1" applyFill="1" applyBorder="1" applyAlignment="1" applyProtection="1">
      <alignment horizontal="center" vertical="center" wrapText="1"/>
    </xf>
    <xf numFmtId="0" fontId="1" fillId="2" borderId="46" xfId="0" applyNumberFormat="1" applyFont="1" applyFill="1" applyBorder="1" applyAlignment="1" applyProtection="1">
      <alignment horizontal="left" vertical="center" wrapText="1" indent="1"/>
    </xf>
    <xf numFmtId="0" fontId="1" fillId="2" borderId="63" xfId="0" applyNumberFormat="1" applyFont="1" applyFill="1" applyBorder="1" applyAlignment="1" applyProtection="1">
      <alignment horizontal="left" vertical="center" wrapText="1" indent="1"/>
    </xf>
    <xf numFmtId="0" fontId="1" fillId="2" borderId="40" xfId="0" applyNumberFormat="1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428625</xdr:colOff>
      <xdr:row>2</xdr:row>
      <xdr:rowOff>219075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28600"/>
          <a:ext cx="2343150" cy="428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428625</xdr:colOff>
      <xdr:row>3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8125"/>
          <a:ext cx="234315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80" zoomScaleNormal="80" workbookViewId="0">
      <selection activeCell="U8" sqref="U8"/>
    </sheetView>
  </sheetViews>
  <sheetFormatPr baseColWidth="10" defaultColWidth="11.140625" defaultRowHeight="14.25" customHeight="1" x14ac:dyDescent="0.25"/>
  <cols>
    <col min="1" max="19" width="11.140625" style="1" customWidth="1"/>
  </cols>
  <sheetData>
    <row r="1" spans="1:19" ht="1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1:19" ht="18.75" x14ac:dyDescent="0.25">
      <c r="A3" s="165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83" t="s">
        <v>2</v>
      </c>
      <c r="Q4" s="184"/>
      <c r="R4" s="6"/>
      <c r="S4" s="8"/>
    </row>
    <row r="5" spans="1:19" ht="26.25" x14ac:dyDescent="0.25">
      <c r="A5" s="168" t="s">
        <v>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4</v>
      </c>
      <c r="E7" s="11"/>
      <c r="F7" s="9" t="s">
        <v>76</v>
      </c>
      <c r="G7" s="9"/>
      <c r="H7" s="9"/>
      <c r="I7" s="9"/>
      <c r="J7" s="6"/>
      <c r="K7" s="6"/>
      <c r="L7" s="6"/>
      <c r="M7" s="6"/>
      <c r="N7" s="6"/>
      <c r="O7" s="9" t="s">
        <v>5</v>
      </c>
      <c r="P7" s="12">
        <v>1</v>
      </c>
      <c r="Q7" s="13" t="s">
        <v>6</v>
      </c>
      <c r="R7" s="6"/>
      <c r="S7" s="8"/>
    </row>
    <row r="8" spans="1:19" ht="15" x14ac:dyDescent="0.25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/>
      <c r="Q8" s="14"/>
      <c r="R8" s="14"/>
      <c r="S8" s="18"/>
    </row>
    <row r="9" spans="1:19" ht="15" x14ac:dyDescent="0.25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171" t="s">
        <v>9</v>
      </c>
      <c r="C10" s="172"/>
      <c r="D10" s="172" t="s">
        <v>10</v>
      </c>
      <c r="E10" s="172" t="s">
        <v>11</v>
      </c>
      <c r="F10" s="172"/>
      <c r="G10" s="172" t="s">
        <v>12</v>
      </c>
      <c r="H10" s="172"/>
      <c r="I10" s="172" t="s">
        <v>13</v>
      </c>
      <c r="J10" s="172"/>
      <c r="K10" s="172" t="s">
        <v>14</v>
      </c>
      <c r="L10" s="172"/>
      <c r="M10" s="172" t="s">
        <v>15</v>
      </c>
      <c r="N10" s="177"/>
      <c r="O10" s="179" t="s">
        <v>16</v>
      </c>
      <c r="P10" s="152" t="s">
        <v>17</v>
      </c>
      <c r="Q10" s="152" t="s">
        <v>18</v>
      </c>
      <c r="R10" s="6"/>
      <c r="S10" s="8"/>
    </row>
    <row r="11" spans="1:19" ht="15.75" x14ac:dyDescent="0.25">
      <c r="A11" s="5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8"/>
      <c r="O11" s="180"/>
      <c r="P11" s="182"/>
      <c r="Q11" s="182"/>
      <c r="R11" s="6"/>
      <c r="S11" s="8"/>
    </row>
    <row r="12" spans="1:19" ht="30" x14ac:dyDescent="0.25">
      <c r="A12" s="5"/>
      <c r="B12" s="175"/>
      <c r="C12" s="176"/>
      <c r="D12" s="176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181"/>
      <c r="P12" s="153"/>
      <c r="Q12" s="153"/>
      <c r="R12" s="6"/>
      <c r="S12" s="8"/>
    </row>
    <row r="13" spans="1:19" ht="15.75" x14ac:dyDescent="0.25">
      <c r="A13" s="5"/>
      <c r="B13" s="157" t="s">
        <v>11</v>
      </c>
      <c r="C13" s="158"/>
      <c r="D13" s="22" t="s">
        <v>21</v>
      </c>
      <c r="E13" s="23">
        <f t="shared" ref="E13:O13" si="0">SUM(E15,E17,E19,E21,E23,E25,E27,E29,E30,E31,E32,E33,E34)</f>
        <v>232</v>
      </c>
      <c r="F13" s="23">
        <f t="shared" si="0"/>
        <v>444</v>
      </c>
      <c r="G13" s="24">
        <f t="shared" si="0"/>
        <v>3</v>
      </c>
      <c r="H13" s="24">
        <f t="shared" si="0"/>
        <v>7</v>
      </c>
      <c r="I13" s="24">
        <f t="shared" si="0"/>
        <v>111</v>
      </c>
      <c r="J13" s="24">
        <f t="shared" si="0"/>
        <v>168</v>
      </c>
      <c r="K13" s="24">
        <f t="shared" si="0"/>
        <v>118</v>
      </c>
      <c r="L13" s="24">
        <f t="shared" si="0"/>
        <v>269</v>
      </c>
      <c r="M13" s="24">
        <f t="shared" si="0"/>
        <v>0</v>
      </c>
      <c r="N13" s="24">
        <f t="shared" si="0"/>
        <v>0</v>
      </c>
      <c r="O13" s="25">
        <f t="shared" si="0"/>
        <v>4</v>
      </c>
      <c r="P13" s="26">
        <f>(P15+P17+P19+P21+P23+P25+P27+P29+P30+P31+P33+P32+P34)</f>
        <v>0</v>
      </c>
      <c r="Q13" s="27">
        <f>Q16+Q18+Q20+Q22+Q24+Q26+Q28+Q29+Q30+Q31+Q32+Q33+Q34</f>
        <v>166.19615384615383</v>
      </c>
      <c r="R13" s="6"/>
      <c r="S13" s="8"/>
    </row>
    <row r="14" spans="1:19" ht="15.75" x14ac:dyDescent="0.25">
      <c r="A14" s="5"/>
      <c r="B14" s="159"/>
      <c r="C14" s="160"/>
      <c r="D14" s="28" t="s">
        <v>22</v>
      </c>
      <c r="E14" s="23">
        <f>SUM(E16,E18,E20,E22,E24,E26,E28,E30,E31,E32,E33,E34,E35)</f>
        <v>972</v>
      </c>
      <c r="F14" s="23">
        <f>SUM(F16,F18,F20,F22,F24,F26,F28,F30,F31,F32,F33,F34,F35)</f>
        <v>3024</v>
      </c>
      <c r="G14" s="29">
        <f t="shared" ref="G14:N14" si="1">SUM(G16,G18,G20,G22,G24,G26,G28)</f>
        <v>3</v>
      </c>
      <c r="H14" s="29">
        <f t="shared" si="1"/>
        <v>39</v>
      </c>
      <c r="I14" s="29">
        <f t="shared" si="1"/>
        <v>444</v>
      </c>
      <c r="J14" s="29">
        <f t="shared" si="1"/>
        <v>787</v>
      </c>
      <c r="K14" s="29">
        <f t="shared" si="1"/>
        <v>523</v>
      </c>
      <c r="L14" s="29">
        <f t="shared" si="1"/>
        <v>2198</v>
      </c>
      <c r="M14" s="29">
        <f t="shared" si="1"/>
        <v>0</v>
      </c>
      <c r="N14" s="29">
        <f t="shared" si="1"/>
        <v>0</v>
      </c>
      <c r="O14" s="30"/>
      <c r="P14" s="31"/>
      <c r="Q14" s="32"/>
      <c r="R14" s="6"/>
      <c r="S14" s="8"/>
    </row>
    <row r="15" spans="1:19" ht="15.75" x14ac:dyDescent="0.25">
      <c r="A15" s="5"/>
      <c r="B15" s="155" t="s">
        <v>23</v>
      </c>
      <c r="C15" s="156"/>
      <c r="D15" s="22" t="s">
        <v>21</v>
      </c>
      <c r="E15" s="33">
        <f t="shared" ref="E15:E34" si="2">G15+I15+K15+M15</f>
        <v>9</v>
      </c>
      <c r="F15" s="33">
        <f t="shared" ref="F15:F34" si="3">H15+J15+L15+N15</f>
        <v>4</v>
      </c>
      <c r="G15" s="34">
        <v>0</v>
      </c>
      <c r="H15" s="34">
        <v>0</v>
      </c>
      <c r="I15" s="34">
        <v>5</v>
      </c>
      <c r="J15" s="34">
        <v>2</v>
      </c>
      <c r="K15" s="34">
        <v>4</v>
      </c>
      <c r="L15" s="34">
        <v>2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5.75" x14ac:dyDescent="0.25">
      <c r="A16" s="39"/>
      <c r="B16" s="145"/>
      <c r="C16" s="146"/>
      <c r="D16" s="40" t="s">
        <v>22</v>
      </c>
      <c r="E16" s="33">
        <f t="shared" si="2"/>
        <v>9</v>
      </c>
      <c r="F16" s="33">
        <f t="shared" si="3"/>
        <v>0</v>
      </c>
      <c r="G16" s="41">
        <v>0</v>
      </c>
      <c r="H16" s="41">
        <v>0</v>
      </c>
      <c r="I16" s="41">
        <v>5</v>
      </c>
      <c r="J16" s="41">
        <v>0</v>
      </c>
      <c r="K16" s="41">
        <v>4</v>
      </c>
      <c r="L16" s="41">
        <v>0</v>
      </c>
      <c r="M16" s="35"/>
      <c r="N16" s="42"/>
      <c r="O16" s="43">
        <v>0</v>
      </c>
      <c r="P16" s="44"/>
      <c r="Q16" s="45">
        <f>E16</f>
        <v>9</v>
      </c>
      <c r="R16" s="6"/>
      <c r="S16" s="8"/>
    </row>
    <row r="17" spans="1:19" ht="15.75" x14ac:dyDescent="0.25">
      <c r="A17" s="5"/>
      <c r="B17" s="154" t="s">
        <v>24</v>
      </c>
      <c r="C17" s="161" t="s">
        <v>25</v>
      </c>
      <c r="D17" s="40" t="s">
        <v>21</v>
      </c>
      <c r="E17" s="33">
        <f t="shared" si="2"/>
        <v>15</v>
      </c>
      <c r="F17" s="33">
        <f t="shared" si="3"/>
        <v>64</v>
      </c>
      <c r="G17" s="41">
        <v>1</v>
      </c>
      <c r="H17" s="41">
        <v>1</v>
      </c>
      <c r="I17" s="41">
        <v>8</v>
      </c>
      <c r="J17" s="41">
        <v>26</v>
      </c>
      <c r="K17" s="41">
        <v>6</v>
      </c>
      <c r="L17" s="41">
        <v>37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21.75" customHeight="1" x14ac:dyDescent="0.25">
      <c r="A18" s="39"/>
      <c r="B18" s="154"/>
      <c r="C18" s="161"/>
      <c r="D18" s="40" t="s">
        <v>22</v>
      </c>
      <c r="E18" s="33">
        <f t="shared" si="2"/>
        <v>12</v>
      </c>
      <c r="F18" s="33">
        <f t="shared" si="3"/>
        <v>256</v>
      </c>
      <c r="G18" s="41">
        <v>1</v>
      </c>
      <c r="H18" s="41">
        <v>4</v>
      </c>
      <c r="I18" s="41">
        <v>8</v>
      </c>
      <c r="J18" s="41">
        <v>104</v>
      </c>
      <c r="K18" s="41">
        <v>3</v>
      </c>
      <c r="L18" s="41">
        <v>148</v>
      </c>
      <c r="M18" s="35">
        <v>0</v>
      </c>
      <c r="N18" s="42">
        <v>0</v>
      </c>
      <c r="O18" s="43"/>
      <c r="P18" s="44"/>
      <c r="Q18" s="45">
        <f>((E17*1)+(F17*4))/13</f>
        <v>20.846153846153847</v>
      </c>
      <c r="R18" s="6"/>
      <c r="S18" s="8"/>
    </row>
    <row r="19" spans="1:19" ht="15.75" x14ac:dyDescent="0.25">
      <c r="A19" s="5"/>
      <c r="B19" s="154"/>
      <c r="C19" s="146" t="s">
        <v>26</v>
      </c>
      <c r="D19" s="40" t="s">
        <v>21</v>
      </c>
      <c r="E19" s="33">
        <f t="shared" si="2"/>
        <v>22</v>
      </c>
      <c r="F19" s="33">
        <f t="shared" si="3"/>
        <v>75</v>
      </c>
      <c r="G19" s="41">
        <v>0</v>
      </c>
      <c r="H19" s="41">
        <v>1</v>
      </c>
      <c r="I19" s="41">
        <v>13</v>
      </c>
      <c r="J19" s="41">
        <v>35</v>
      </c>
      <c r="K19" s="41">
        <v>9</v>
      </c>
      <c r="L19" s="41">
        <v>39</v>
      </c>
      <c r="M19" s="35">
        <v>0</v>
      </c>
      <c r="N19" s="42">
        <v>0</v>
      </c>
      <c r="O19" s="37">
        <v>1</v>
      </c>
      <c r="P19" s="38">
        <v>0</v>
      </c>
      <c r="Q19" s="31"/>
      <c r="R19" s="6"/>
      <c r="S19" s="8"/>
    </row>
    <row r="20" spans="1:19" ht="29.25" customHeight="1" x14ac:dyDescent="0.25">
      <c r="A20" s="39"/>
      <c r="B20" s="154"/>
      <c r="C20" s="146"/>
      <c r="D20" s="40" t="s">
        <v>22</v>
      </c>
      <c r="E20" s="33">
        <f t="shared" si="2"/>
        <v>22</v>
      </c>
      <c r="F20" s="33">
        <f t="shared" si="3"/>
        <v>75</v>
      </c>
      <c r="G20" s="41">
        <v>0</v>
      </c>
      <c r="H20" s="41">
        <v>1</v>
      </c>
      <c r="I20" s="41">
        <v>13</v>
      </c>
      <c r="J20" s="41">
        <v>35</v>
      </c>
      <c r="K20" s="41">
        <v>9</v>
      </c>
      <c r="L20" s="41">
        <v>39</v>
      </c>
      <c r="M20" s="35">
        <v>0</v>
      </c>
      <c r="N20" s="42">
        <v>0</v>
      </c>
      <c r="O20" s="43"/>
      <c r="P20" s="44"/>
      <c r="Q20" s="45">
        <f>(E19+F19)/12</f>
        <v>8.0833333333333339</v>
      </c>
      <c r="R20" s="6"/>
      <c r="S20" s="8"/>
    </row>
    <row r="21" spans="1:19" ht="15.75" x14ac:dyDescent="0.25">
      <c r="A21" s="5"/>
      <c r="B21" s="154"/>
      <c r="C21" s="146" t="s">
        <v>27</v>
      </c>
      <c r="D21" s="40" t="s">
        <v>21</v>
      </c>
      <c r="E21" s="33">
        <f t="shared" si="2"/>
        <v>71</v>
      </c>
      <c r="F21" s="33">
        <f t="shared" si="3"/>
        <v>203</v>
      </c>
      <c r="G21" s="41">
        <v>2</v>
      </c>
      <c r="H21" s="41">
        <v>4</v>
      </c>
      <c r="I21" s="41">
        <v>36</v>
      </c>
      <c r="J21" s="41">
        <v>78</v>
      </c>
      <c r="K21" s="41">
        <v>33</v>
      </c>
      <c r="L21" s="41">
        <v>121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27.75" customHeight="1" x14ac:dyDescent="0.25">
      <c r="A22" s="39"/>
      <c r="B22" s="154"/>
      <c r="C22" s="146"/>
      <c r="D22" s="40" t="s">
        <v>22</v>
      </c>
      <c r="E22" s="33">
        <f t="shared" si="2"/>
        <v>71</v>
      </c>
      <c r="F22" s="33">
        <f t="shared" si="3"/>
        <v>203</v>
      </c>
      <c r="G22" s="41">
        <v>2</v>
      </c>
      <c r="H22" s="41">
        <v>4</v>
      </c>
      <c r="I22" s="41">
        <v>36</v>
      </c>
      <c r="J22" s="41">
        <v>78</v>
      </c>
      <c r="K22" s="41">
        <v>33</v>
      </c>
      <c r="L22" s="41">
        <v>121</v>
      </c>
      <c r="M22" s="35"/>
      <c r="N22" s="42"/>
      <c r="O22" s="43"/>
      <c r="P22" s="44"/>
      <c r="Q22" s="45">
        <f>(E21+F21)/4</f>
        <v>68.5</v>
      </c>
      <c r="R22" s="6"/>
      <c r="S22" s="8"/>
    </row>
    <row r="23" spans="1:19" ht="15.75" x14ac:dyDescent="0.25">
      <c r="A23" s="5"/>
      <c r="B23" s="154"/>
      <c r="C23" s="146" t="s">
        <v>28</v>
      </c>
      <c r="D23" s="40" t="s">
        <v>21</v>
      </c>
      <c r="E23" s="33">
        <f t="shared" si="2"/>
        <v>26</v>
      </c>
      <c r="F23" s="33">
        <f t="shared" si="3"/>
        <v>15</v>
      </c>
      <c r="G23" s="41">
        <v>0</v>
      </c>
      <c r="H23" s="41">
        <v>0</v>
      </c>
      <c r="I23" s="41">
        <v>12</v>
      </c>
      <c r="J23" s="41">
        <v>8</v>
      </c>
      <c r="K23" s="41">
        <v>14</v>
      </c>
      <c r="L23" s="41">
        <v>7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5.75" x14ac:dyDescent="0.25">
      <c r="A24" s="39"/>
      <c r="B24" s="154"/>
      <c r="C24" s="146"/>
      <c r="D24" s="40" t="s">
        <v>22</v>
      </c>
      <c r="E24" s="33">
        <f t="shared" si="2"/>
        <v>26</v>
      </c>
      <c r="F24" s="33">
        <f t="shared" si="3"/>
        <v>0</v>
      </c>
      <c r="G24" s="41">
        <v>0</v>
      </c>
      <c r="H24" s="41">
        <v>0</v>
      </c>
      <c r="I24" s="41">
        <v>12</v>
      </c>
      <c r="J24" s="41">
        <v>0</v>
      </c>
      <c r="K24" s="41">
        <v>14</v>
      </c>
      <c r="L24" s="41">
        <v>0</v>
      </c>
      <c r="M24" s="46"/>
      <c r="N24" s="47"/>
      <c r="O24" s="30"/>
      <c r="P24" s="31"/>
      <c r="Q24" s="45">
        <f>E24</f>
        <v>26</v>
      </c>
      <c r="R24" s="6"/>
      <c r="S24" s="8"/>
    </row>
    <row r="25" spans="1:19" ht="15.75" x14ac:dyDescent="0.25">
      <c r="A25" s="5"/>
      <c r="B25" s="154" t="s">
        <v>29</v>
      </c>
      <c r="C25" s="146" t="s">
        <v>30</v>
      </c>
      <c r="D25" s="40" t="s">
        <v>21</v>
      </c>
      <c r="E25" s="33">
        <f t="shared" si="2"/>
        <v>87</v>
      </c>
      <c r="F25" s="33">
        <f t="shared" si="3"/>
        <v>83</v>
      </c>
      <c r="G25" s="41">
        <v>0</v>
      </c>
      <c r="H25" s="41">
        <v>1</v>
      </c>
      <c r="I25" s="41">
        <v>37</v>
      </c>
      <c r="J25" s="41">
        <v>19</v>
      </c>
      <c r="K25" s="41">
        <v>50</v>
      </c>
      <c r="L25" s="48">
        <v>63</v>
      </c>
      <c r="M25" s="49">
        <v>0</v>
      </c>
      <c r="N25" s="50">
        <v>0</v>
      </c>
      <c r="O25" s="37">
        <v>3</v>
      </c>
      <c r="P25" s="38">
        <v>0</v>
      </c>
      <c r="Q25" s="31"/>
      <c r="R25" s="6"/>
      <c r="S25" s="8"/>
    </row>
    <row r="26" spans="1:19" ht="15" x14ac:dyDescent="0.25">
      <c r="A26" s="39"/>
      <c r="B26" s="154"/>
      <c r="C26" s="146"/>
      <c r="D26" s="40" t="s">
        <v>22</v>
      </c>
      <c r="E26" s="33">
        <f t="shared" si="2"/>
        <v>830</v>
      </c>
      <c r="F26" s="33">
        <f t="shared" si="3"/>
        <v>2490</v>
      </c>
      <c r="G26" s="41">
        <v>0</v>
      </c>
      <c r="H26" s="41">
        <v>30</v>
      </c>
      <c r="I26" s="41">
        <v>370</v>
      </c>
      <c r="J26" s="41">
        <v>570</v>
      </c>
      <c r="K26" s="41">
        <v>460</v>
      </c>
      <c r="L26" s="48">
        <v>1890</v>
      </c>
      <c r="M26" s="41">
        <v>0</v>
      </c>
      <c r="N26" s="51">
        <v>0</v>
      </c>
      <c r="O26" s="30"/>
      <c r="P26" s="31"/>
      <c r="Q26" s="45">
        <f>((E25*10)+(F25*30))/100</f>
        <v>33.6</v>
      </c>
      <c r="R26" s="14"/>
      <c r="S26" s="8"/>
    </row>
    <row r="27" spans="1:19" ht="15.75" x14ac:dyDescent="0.25">
      <c r="A27" s="5"/>
      <c r="B27" s="154"/>
      <c r="C27" s="146" t="s">
        <v>31</v>
      </c>
      <c r="D27" s="40" t="s">
        <v>21</v>
      </c>
      <c r="E27" s="33">
        <f t="shared" si="2"/>
        <v>0</v>
      </c>
      <c r="F27" s="33">
        <f t="shared" si="3"/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5.75" x14ac:dyDescent="0.25">
      <c r="A28" s="39"/>
      <c r="B28" s="154"/>
      <c r="C28" s="146"/>
      <c r="D28" s="40" t="s">
        <v>22</v>
      </c>
      <c r="E28" s="33">
        <f t="shared" si="2"/>
        <v>0</v>
      </c>
      <c r="F28" s="33">
        <f t="shared" si="3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f>((E27*10)+(F27*30))/100</f>
        <v>0</v>
      </c>
      <c r="R28" s="6"/>
      <c r="S28" s="8"/>
    </row>
    <row r="29" spans="1:19" ht="15" x14ac:dyDescent="0.25">
      <c r="A29" s="5"/>
      <c r="B29" s="145" t="s">
        <v>32</v>
      </c>
      <c r="C29" s="146"/>
      <c r="D29" s="40" t="s">
        <v>21</v>
      </c>
      <c r="E29" s="33">
        <f t="shared" si="2"/>
        <v>0</v>
      </c>
      <c r="F29" s="33">
        <f t="shared" si="3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5.75" x14ac:dyDescent="0.25">
      <c r="A30" s="5"/>
      <c r="B30" s="145" t="s">
        <v>33</v>
      </c>
      <c r="C30" s="146"/>
      <c r="D30" s="40" t="s">
        <v>21</v>
      </c>
      <c r="E30" s="33">
        <f t="shared" si="2"/>
        <v>0</v>
      </c>
      <c r="F30" s="33">
        <f t="shared" si="3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5.75" x14ac:dyDescent="0.25">
      <c r="A31" s="5"/>
      <c r="B31" s="145" t="s">
        <v>34</v>
      </c>
      <c r="C31" s="146"/>
      <c r="D31" s="40" t="s">
        <v>21</v>
      </c>
      <c r="E31" s="33">
        <f t="shared" si="2"/>
        <v>1</v>
      </c>
      <c r="F31" s="33">
        <f t="shared" si="3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5" x14ac:dyDescent="0.25">
      <c r="A32" s="5"/>
      <c r="B32" s="145" t="s">
        <v>35</v>
      </c>
      <c r="C32" s="57" t="s">
        <v>36</v>
      </c>
      <c r="D32" s="40" t="s">
        <v>21</v>
      </c>
      <c r="E32" s="33">
        <f t="shared" si="2"/>
        <v>0</v>
      </c>
      <c r="F32" s="33">
        <f t="shared" si="3"/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0.16666666666666666</v>
      </c>
      <c r="R32" s="58"/>
      <c r="S32" s="8"/>
    </row>
    <row r="33" spans="1:19" ht="15.75" x14ac:dyDescent="0.25">
      <c r="A33" s="5"/>
      <c r="B33" s="145"/>
      <c r="C33" s="57" t="s">
        <v>37</v>
      </c>
      <c r="D33" s="40" t="s">
        <v>21</v>
      </c>
      <c r="E33" s="33">
        <f t="shared" si="2"/>
        <v>1</v>
      </c>
      <c r="F33" s="33">
        <f t="shared" si="3"/>
        <v>0</v>
      </c>
      <c r="G33" s="41">
        <v>0</v>
      </c>
      <c r="H33" s="41">
        <v>0</v>
      </c>
      <c r="I33" s="41">
        <v>0</v>
      </c>
      <c r="J33" s="41">
        <v>0</v>
      </c>
      <c r="K33" s="41">
        <v>1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5.75" x14ac:dyDescent="0.25">
      <c r="A34" s="5"/>
      <c r="B34" s="147"/>
      <c r="C34" s="59" t="s">
        <v>38</v>
      </c>
      <c r="D34" s="28" t="s">
        <v>21</v>
      </c>
      <c r="E34" s="33">
        <f t="shared" si="2"/>
        <v>0</v>
      </c>
      <c r="F34" s="33">
        <f t="shared" si="3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" x14ac:dyDescent="0.25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148" t="s">
        <v>39</v>
      </c>
      <c r="E36" s="149"/>
      <c r="F36" s="148" t="s">
        <v>40</v>
      </c>
      <c r="G36" s="152"/>
      <c r="H36" s="149" t="s">
        <v>41</v>
      </c>
      <c r="I36" s="149"/>
      <c r="J36" s="152"/>
      <c r="K36" s="6"/>
      <c r="L36" s="6"/>
      <c r="M36" s="134" t="s">
        <v>42</v>
      </c>
      <c r="N36" s="135"/>
      <c r="O36" s="66" t="s">
        <v>43</v>
      </c>
      <c r="P36" s="6"/>
      <c r="Q36" s="6"/>
      <c r="R36" s="6"/>
      <c r="S36" s="8"/>
    </row>
    <row r="37" spans="1:19" ht="15.75" x14ac:dyDescent="0.25">
      <c r="A37" s="5"/>
      <c r="B37" s="6"/>
      <c r="C37" s="6"/>
      <c r="D37" s="150"/>
      <c r="E37" s="151"/>
      <c r="F37" s="150"/>
      <c r="G37" s="153"/>
      <c r="H37" s="151"/>
      <c r="I37" s="151"/>
      <c r="J37" s="153"/>
      <c r="K37" s="6"/>
      <c r="L37" s="6"/>
      <c r="M37" s="67" t="s">
        <v>44</v>
      </c>
      <c r="N37" s="40"/>
      <c r="O37" s="41">
        <v>1</v>
      </c>
      <c r="P37" s="6"/>
      <c r="Q37" s="6"/>
      <c r="R37" s="6"/>
      <c r="S37" s="8"/>
    </row>
    <row r="38" spans="1:19" ht="30" x14ac:dyDescent="0.25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15</v>
      </c>
      <c r="P38" s="6"/>
      <c r="Q38" s="6"/>
      <c r="R38" s="6"/>
      <c r="S38" s="8"/>
    </row>
    <row r="39" spans="1:19" ht="15.75" x14ac:dyDescent="0.25">
      <c r="A39" s="5"/>
      <c r="B39" s="6"/>
      <c r="C39" s="6"/>
      <c r="D39" s="76">
        <v>4</v>
      </c>
      <c r="E39" s="77">
        <v>4</v>
      </c>
      <c r="F39" s="77">
        <v>14</v>
      </c>
      <c r="G39" s="78">
        <v>96</v>
      </c>
      <c r="H39" s="79">
        <v>5</v>
      </c>
      <c r="I39" s="80">
        <v>1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5.75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5.75" x14ac:dyDescent="0.25">
      <c r="A41" s="5"/>
      <c r="B41" s="136" t="s">
        <v>50</v>
      </c>
      <c r="C41" s="137"/>
      <c r="D41" s="140" t="s">
        <v>51</v>
      </c>
      <c r="E41" s="141"/>
      <c r="F41" s="142" t="s">
        <v>52</v>
      </c>
      <c r="G41" s="143"/>
      <c r="H41" s="141" t="s">
        <v>53</v>
      </c>
      <c r="I41" s="141"/>
      <c r="J41" s="140" t="s">
        <v>54</v>
      </c>
      <c r="K41" s="144"/>
      <c r="L41" s="6"/>
      <c r="M41" s="6"/>
      <c r="N41" s="6"/>
      <c r="O41" s="6"/>
      <c r="P41" s="6"/>
      <c r="Q41" s="6"/>
      <c r="R41" s="6"/>
      <c r="S41" s="8"/>
    </row>
    <row r="42" spans="1:19" ht="15.75" x14ac:dyDescent="0.25">
      <c r="A42" s="5"/>
      <c r="B42" s="138"/>
      <c r="C42" s="139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113" t="s">
        <v>57</v>
      </c>
      <c r="P42" s="113"/>
      <c r="Q42" s="89">
        <f>SUM(Q43:Q44)</f>
        <v>53</v>
      </c>
      <c r="R42" s="6"/>
      <c r="S42" s="8"/>
    </row>
    <row r="43" spans="1:19" ht="15.75" x14ac:dyDescent="0.25">
      <c r="A43" s="5"/>
      <c r="B43" s="127" t="s">
        <v>58</v>
      </c>
      <c r="C43" s="128"/>
      <c r="D43" s="90">
        <v>4</v>
      </c>
      <c r="E43" s="34">
        <v>0</v>
      </c>
      <c r="F43" s="34">
        <v>102</v>
      </c>
      <c r="G43" s="34">
        <v>0</v>
      </c>
      <c r="H43" s="34">
        <v>117</v>
      </c>
      <c r="I43" s="91">
        <v>2</v>
      </c>
      <c r="J43" s="92">
        <f>D43+F43+H43</f>
        <v>223</v>
      </c>
      <c r="K43" s="92">
        <f>E43+G43+I43</f>
        <v>2</v>
      </c>
      <c r="L43" s="88"/>
      <c r="M43" s="6"/>
      <c r="N43" s="7"/>
      <c r="O43" s="114" t="s">
        <v>59</v>
      </c>
      <c r="P43" s="114"/>
      <c r="Q43" s="93">
        <v>0</v>
      </c>
      <c r="R43" s="7"/>
      <c r="S43" s="8"/>
    </row>
    <row r="44" spans="1:19" ht="15.75" x14ac:dyDescent="0.25">
      <c r="A44" s="5"/>
      <c r="B44" s="123" t="s">
        <v>60</v>
      </c>
      <c r="C44" s="124"/>
      <c r="D44" s="94"/>
      <c r="E44" s="95"/>
      <c r="F44" s="96">
        <v>7</v>
      </c>
      <c r="G44" s="96">
        <v>0</v>
      </c>
      <c r="H44" s="96">
        <v>14</v>
      </c>
      <c r="I44" s="97">
        <v>0</v>
      </c>
      <c r="J44" s="92">
        <f>D44+F44+H44</f>
        <v>21</v>
      </c>
      <c r="K44" s="92">
        <f>E44+G44+I44</f>
        <v>0</v>
      </c>
      <c r="L44" s="88"/>
      <c r="M44" s="6"/>
      <c r="N44" s="7"/>
      <c r="O44" s="114" t="s">
        <v>61</v>
      </c>
      <c r="P44" s="114"/>
      <c r="Q44" s="93">
        <v>53</v>
      </c>
      <c r="R44" s="7"/>
      <c r="S44" s="8"/>
    </row>
    <row r="45" spans="1:19" ht="15.75" x14ac:dyDescent="0.25">
      <c r="A45" s="5"/>
      <c r="B45" s="125" t="s">
        <v>11</v>
      </c>
      <c r="C45" s="126"/>
      <c r="D45" s="98">
        <f>D43</f>
        <v>4</v>
      </c>
      <c r="E45" s="98">
        <f>E43</f>
        <v>0</v>
      </c>
      <c r="F45" s="99">
        <f t="shared" ref="F45:K45" si="4">F43+F44</f>
        <v>109</v>
      </c>
      <c r="G45" s="99">
        <f t="shared" si="4"/>
        <v>0</v>
      </c>
      <c r="H45" s="99">
        <f t="shared" si="4"/>
        <v>131</v>
      </c>
      <c r="I45" s="99">
        <f t="shared" si="4"/>
        <v>2</v>
      </c>
      <c r="J45" s="99">
        <f t="shared" si="4"/>
        <v>244</v>
      </c>
      <c r="K45" s="99">
        <f t="shared" si="4"/>
        <v>2</v>
      </c>
      <c r="L45" s="88"/>
      <c r="M45" s="6"/>
      <c r="N45" s="7"/>
      <c r="O45" s="7"/>
      <c r="P45" s="7"/>
      <c r="Q45" s="7"/>
      <c r="R45" s="7"/>
      <c r="S45" s="8"/>
    </row>
    <row r="46" spans="1:19" ht="15.75" x14ac:dyDescent="0.25">
      <c r="A46" s="5"/>
      <c r="B46" s="127" t="s">
        <v>62</v>
      </c>
      <c r="C46" s="128"/>
      <c r="D46" s="7">
        <v>9</v>
      </c>
      <c r="E46" s="49">
        <v>0</v>
      </c>
      <c r="F46" s="49">
        <v>190</v>
      </c>
      <c r="G46" s="49">
        <v>0</v>
      </c>
      <c r="H46" s="49">
        <v>267</v>
      </c>
      <c r="I46" s="100">
        <v>2</v>
      </c>
      <c r="J46" s="92">
        <f>D46+F46+H46</f>
        <v>466</v>
      </c>
      <c r="K46" s="92">
        <f>E46+G46+I46</f>
        <v>2</v>
      </c>
      <c r="L46" s="88"/>
      <c r="M46" s="6"/>
      <c r="N46" s="7"/>
      <c r="O46" s="7"/>
      <c r="P46" s="7"/>
      <c r="Q46" s="7"/>
      <c r="R46" s="7"/>
      <c r="S46" s="8"/>
    </row>
    <row r="47" spans="1:19" ht="15.75" x14ac:dyDescent="0.25">
      <c r="A47" s="5"/>
      <c r="B47" s="129" t="s">
        <v>63</v>
      </c>
      <c r="C47" s="130"/>
      <c r="D47" s="101">
        <v>2</v>
      </c>
      <c r="E47" s="102">
        <v>0</v>
      </c>
      <c r="F47" s="60">
        <v>5</v>
      </c>
      <c r="G47" s="60">
        <v>0</v>
      </c>
      <c r="H47" s="60">
        <v>12</v>
      </c>
      <c r="I47" s="61">
        <v>0</v>
      </c>
      <c r="J47" s="92">
        <f>D47+F47+H47</f>
        <v>19</v>
      </c>
      <c r="K47" s="92">
        <f>E47+G47+I47</f>
        <v>0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5.75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5.75" x14ac:dyDescent="0.25">
      <c r="A49" s="5"/>
      <c r="B49" s="131" t="s">
        <v>65</v>
      </c>
      <c r="C49" s="132"/>
      <c r="D49" s="132"/>
      <c r="E49" s="132"/>
      <c r="F49" s="132"/>
      <c r="G49" s="133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5.75" x14ac:dyDescent="0.25">
      <c r="A50" s="5"/>
      <c r="B50" s="115" t="s">
        <v>66</v>
      </c>
      <c r="C50" s="116"/>
      <c r="D50" s="116"/>
      <c r="E50" s="116"/>
      <c r="F50" s="116"/>
      <c r="G50" s="117"/>
      <c r="H50" s="106">
        <v>80</v>
      </c>
      <c r="I50" s="6"/>
      <c r="J50" s="118" t="s">
        <v>67</v>
      </c>
      <c r="K50" s="118"/>
      <c r="L50" s="118"/>
      <c r="M50" s="118"/>
      <c r="N50" s="107" t="s">
        <v>43</v>
      </c>
      <c r="O50" s="6"/>
      <c r="P50" s="6"/>
      <c r="Q50" s="6"/>
      <c r="R50" s="6"/>
      <c r="S50" s="8"/>
    </row>
    <row r="51" spans="1:19" ht="15.75" x14ac:dyDescent="0.25">
      <c r="A51" s="5"/>
      <c r="B51" s="119" t="s">
        <v>68</v>
      </c>
      <c r="C51" s="120"/>
      <c r="D51" s="120"/>
      <c r="E51" s="120"/>
      <c r="F51" s="120"/>
      <c r="G51" s="121"/>
      <c r="H51" s="106">
        <v>80</v>
      </c>
      <c r="I51" s="6"/>
      <c r="J51" s="122" t="s">
        <v>69</v>
      </c>
      <c r="K51" s="122"/>
      <c r="L51" s="122"/>
      <c r="M51" s="122"/>
      <c r="N51" s="108">
        <v>97</v>
      </c>
      <c r="O51" s="6"/>
      <c r="P51" s="6"/>
      <c r="Q51" s="6"/>
      <c r="R51" s="6"/>
      <c r="S51" s="8"/>
    </row>
    <row r="52" spans="1:19" ht="15.75" x14ac:dyDescent="0.25">
      <c r="A52" s="5"/>
      <c r="B52" s="119" t="s">
        <v>70</v>
      </c>
      <c r="C52" s="120"/>
      <c r="D52" s="120"/>
      <c r="E52" s="120"/>
      <c r="F52" s="120"/>
      <c r="G52" s="121"/>
      <c r="H52" s="106">
        <v>63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119" t="s">
        <v>71</v>
      </c>
      <c r="C53" s="120"/>
      <c r="D53" s="120"/>
      <c r="E53" s="120"/>
      <c r="F53" s="120"/>
      <c r="G53" s="121"/>
      <c r="H53" s="38">
        <v>0</v>
      </c>
      <c r="I53" s="6"/>
      <c r="J53" s="6"/>
      <c r="K53" s="185" t="s">
        <v>72</v>
      </c>
      <c r="L53" s="185"/>
      <c r="M53" s="185"/>
      <c r="N53" s="25"/>
      <c r="O53" s="6"/>
      <c r="P53" s="6"/>
      <c r="Q53" s="6"/>
      <c r="R53" s="6"/>
      <c r="S53" s="8"/>
    </row>
    <row r="54" spans="1:19" ht="15.75" x14ac:dyDescent="0.25">
      <c r="A54" s="5"/>
      <c r="B54" s="119" t="s">
        <v>73</v>
      </c>
      <c r="C54" s="120"/>
      <c r="D54" s="120"/>
      <c r="E54" s="120"/>
      <c r="F54" s="120"/>
      <c r="G54" s="121"/>
      <c r="H54" s="38"/>
      <c r="I54" s="6"/>
      <c r="J54" s="6"/>
      <c r="K54" s="186" t="s">
        <v>74</v>
      </c>
      <c r="L54" s="186"/>
      <c r="M54" s="186"/>
      <c r="N54" s="109"/>
      <c r="O54" s="6"/>
      <c r="P54" s="6"/>
      <c r="Q54" s="6"/>
      <c r="R54" s="6"/>
      <c r="S54" s="8"/>
    </row>
    <row r="55" spans="1:19" ht="15.75" x14ac:dyDescent="0.25">
      <c r="A55" s="5"/>
      <c r="B55" s="187" t="s">
        <v>75</v>
      </c>
      <c r="C55" s="188"/>
      <c r="D55" s="188"/>
      <c r="E55" s="188"/>
      <c r="F55" s="188"/>
      <c r="G55" s="189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" x14ac:dyDescent="0.2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69999998807907104" right="0.69999998807907104" top="0.75" bottom="0.75" header="0.30000001192092901" footer="0.30000001192092901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selection activeCell="T9" sqref="T9"/>
    </sheetView>
  </sheetViews>
  <sheetFormatPr baseColWidth="10" defaultColWidth="11.140625" defaultRowHeight="14.25" customHeight="1" x14ac:dyDescent="0.25"/>
  <cols>
    <col min="1" max="19" width="11.140625" style="1" customWidth="1"/>
  </cols>
  <sheetData>
    <row r="1" spans="1:19" ht="1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1:19" ht="18.75" x14ac:dyDescent="0.25">
      <c r="A3" s="165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83" t="s">
        <v>2</v>
      </c>
      <c r="Q4" s="184"/>
      <c r="R4" s="6"/>
      <c r="S4" s="8"/>
    </row>
    <row r="5" spans="1:19" ht="26.25" x14ac:dyDescent="0.25">
      <c r="A5" s="168" t="s">
        <v>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4</v>
      </c>
      <c r="E7" s="11"/>
      <c r="F7" s="9" t="s">
        <v>76</v>
      </c>
      <c r="G7" s="9"/>
      <c r="H7" s="9"/>
      <c r="I7" s="9"/>
      <c r="J7" s="6"/>
      <c r="K7" s="6"/>
      <c r="L7" s="6"/>
      <c r="M7" s="6"/>
      <c r="N7" s="6"/>
      <c r="O7" s="9" t="s">
        <v>5</v>
      </c>
      <c r="P7" s="12">
        <v>2</v>
      </c>
      <c r="Q7" s="13" t="s">
        <v>6</v>
      </c>
      <c r="R7" s="6"/>
      <c r="S7" s="8"/>
    </row>
    <row r="8" spans="1:19" ht="15" x14ac:dyDescent="0.25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/>
      <c r="Q8" s="14"/>
      <c r="R8" s="14"/>
      <c r="S8" s="18"/>
    </row>
    <row r="9" spans="1:19" ht="15.75" thickBot="1" x14ac:dyDescent="0.3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171" t="s">
        <v>9</v>
      </c>
      <c r="C10" s="172"/>
      <c r="D10" s="172" t="s">
        <v>10</v>
      </c>
      <c r="E10" s="172" t="s">
        <v>11</v>
      </c>
      <c r="F10" s="172"/>
      <c r="G10" s="172" t="s">
        <v>12</v>
      </c>
      <c r="H10" s="172"/>
      <c r="I10" s="172" t="s">
        <v>13</v>
      </c>
      <c r="J10" s="172"/>
      <c r="K10" s="172" t="s">
        <v>14</v>
      </c>
      <c r="L10" s="172"/>
      <c r="M10" s="172" t="s">
        <v>15</v>
      </c>
      <c r="N10" s="177"/>
      <c r="O10" s="179" t="s">
        <v>16</v>
      </c>
      <c r="P10" s="152" t="s">
        <v>17</v>
      </c>
      <c r="Q10" s="152" t="s">
        <v>18</v>
      </c>
      <c r="R10" s="6"/>
      <c r="S10" s="8"/>
    </row>
    <row r="11" spans="1:19" ht="15.75" x14ac:dyDescent="0.25">
      <c r="A11" s="5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8"/>
      <c r="O11" s="180"/>
      <c r="P11" s="182"/>
      <c r="Q11" s="182"/>
      <c r="R11" s="6"/>
      <c r="S11" s="8"/>
    </row>
    <row r="12" spans="1:19" ht="30.75" thickBot="1" x14ac:dyDescent="0.3">
      <c r="A12" s="5"/>
      <c r="B12" s="175"/>
      <c r="C12" s="176"/>
      <c r="D12" s="176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181"/>
      <c r="P12" s="153"/>
      <c r="Q12" s="153"/>
      <c r="R12" s="6"/>
      <c r="S12" s="8"/>
    </row>
    <row r="13" spans="1:19" ht="16.5" thickBot="1" x14ac:dyDescent="0.3">
      <c r="A13" s="5"/>
      <c r="B13" s="157" t="s">
        <v>11</v>
      </c>
      <c r="C13" s="158"/>
      <c r="D13" s="22" t="s">
        <v>21</v>
      </c>
      <c r="E13" s="23">
        <f t="shared" ref="E13:O13" si="0">SUM(E15,E17,E19,E21,E23,E25,E27,E29,E30,E31,E32,E33,E34)</f>
        <v>232</v>
      </c>
      <c r="F13" s="23">
        <f t="shared" si="0"/>
        <v>444</v>
      </c>
      <c r="G13" s="24">
        <f t="shared" si="0"/>
        <v>3</v>
      </c>
      <c r="H13" s="24">
        <f t="shared" si="0"/>
        <v>7</v>
      </c>
      <c r="I13" s="24">
        <f t="shared" si="0"/>
        <v>111</v>
      </c>
      <c r="J13" s="24">
        <f t="shared" si="0"/>
        <v>168</v>
      </c>
      <c r="K13" s="24">
        <f t="shared" si="0"/>
        <v>118</v>
      </c>
      <c r="L13" s="24">
        <f t="shared" si="0"/>
        <v>269</v>
      </c>
      <c r="M13" s="24">
        <f t="shared" si="0"/>
        <v>0</v>
      </c>
      <c r="N13" s="24">
        <f t="shared" si="0"/>
        <v>0</v>
      </c>
      <c r="O13" s="25">
        <f t="shared" si="0"/>
        <v>4</v>
      </c>
      <c r="P13" s="26">
        <f>(P15+P17+P19+P21+P23+P25+P27+P29+P30+P31+P33+P32+P34)</f>
        <v>0</v>
      </c>
      <c r="Q13" s="27">
        <f>Q16+Q18+Q20+Q22+Q24+Q26+Q28+Q29+Q30+Q31+Q32+Q33+Q34</f>
        <v>166.19615384615383</v>
      </c>
      <c r="R13" s="6"/>
      <c r="S13" s="8"/>
    </row>
    <row r="14" spans="1:19" ht="16.5" thickBot="1" x14ac:dyDescent="0.3">
      <c r="A14" s="5"/>
      <c r="B14" s="159"/>
      <c r="C14" s="160"/>
      <c r="D14" s="28" t="s">
        <v>22</v>
      </c>
      <c r="E14" s="23">
        <f>SUM(E16,E18,E20,E22,E24,E26,E28,E30,E31,E32,E33,E34,E35)</f>
        <v>972</v>
      </c>
      <c r="F14" s="23">
        <f>SUM(F16,F18,F20,F22,F24,F26,F28,F30,F31,F32,F33,F34,F35)</f>
        <v>3024</v>
      </c>
      <c r="G14" s="29">
        <f t="shared" ref="G14:N14" si="1">SUM(G16,G18,G20,G22,G24,G26,G28)</f>
        <v>3</v>
      </c>
      <c r="H14" s="29">
        <f t="shared" si="1"/>
        <v>39</v>
      </c>
      <c r="I14" s="29">
        <f t="shared" si="1"/>
        <v>444</v>
      </c>
      <c r="J14" s="29">
        <f t="shared" si="1"/>
        <v>787</v>
      </c>
      <c r="K14" s="29">
        <f t="shared" si="1"/>
        <v>523</v>
      </c>
      <c r="L14" s="29">
        <f t="shared" si="1"/>
        <v>2198</v>
      </c>
      <c r="M14" s="29">
        <f t="shared" si="1"/>
        <v>0</v>
      </c>
      <c r="N14" s="29">
        <f t="shared" si="1"/>
        <v>0</v>
      </c>
      <c r="O14" s="30"/>
      <c r="P14" s="31"/>
      <c r="Q14" s="32"/>
      <c r="R14" s="6"/>
      <c r="S14" s="8"/>
    </row>
    <row r="15" spans="1:19" ht="16.5" thickBot="1" x14ac:dyDescent="0.3">
      <c r="A15" s="5"/>
      <c r="B15" s="155" t="s">
        <v>23</v>
      </c>
      <c r="C15" s="156"/>
      <c r="D15" s="22" t="s">
        <v>21</v>
      </c>
      <c r="E15" s="33">
        <f t="shared" ref="E15:F34" si="2">G15+I15+K15+M15</f>
        <v>9</v>
      </c>
      <c r="F15" s="33">
        <f t="shared" si="2"/>
        <v>4</v>
      </c>
      <c r="G15" s="34">
        <v>0</v>
      </c>
      <c r="H15" s="34">
        <v>0</v>
      </c>
      <c r="I15" s="34">
        <v>5</v>
      </c>
      <c r="J15" s="34">
        <v>2</v>
      </c>
      <c r="K15" s="34">
        <v>4</v>
      </c>
      <c r="L15" s="34">
        <v>2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6.5" thickBot="1" x14ac:dyDescent="0.3">
      <c r="A16" s="39"/>
      <c r="B16" s="145"/>
      <c r="C16" s="146"/>
      <c r="D16" s="40" t="s">
        <v>22</v>
      </c>
      <c r="E16" s="33">
        <f t="shared" si="2"/>
        <v>9</v>
      </c>
      <c r="F16" s="33">
        <f t="shared" si="2"/>
        <v>0</v>
      </c>
      <c r="G16" s="41">
        <v>0</v>
      </c>
      <c r="H16" s="41">
        <v>0</v>
      </c>
      <c r="I16" s="41">
        <v>5</v>
      </c>
      <c r="J16" s="41">
        <v>0</v>
      </c>
      <c r="K16" s="41">
        <v>4</v>
      </c>
      <c r="L16" s="41">
        <v>0</v>
      </c>
      <c r="M16" s="35"/>
      <c r="N16" s="42"/>
      <c r="O16" s="43">
        <v>0</v>
      </c>
      <c r="P16" s="44"/>
      <c r="Q16" s="45">
        <f>E16</f>
        <v>9</v>
      </c>
      <c r="R16" s="6"/>
      <c r="S16" s="8"/>
    </row>
    <row r="17" spans="1:19" ht="16.5" thickBot="1" x14ac:dyDescent="0.3">
      <c r="A17" s="5"/>
      <c r="B17" s="154" t="s">
        <v>24</v>
      </c>
      <c r="C17" s="161" t="s">
        <v>25</v>
      </c>
      <c r="D17" s="40" t="s">
        <v>21</v>
      </c>
      <c r="E17" s="33">
        <f t="shared" si="2"/>
        <v>15</v>
      </c>
      <c r="F17" s="33">
        <f t="shared" si="2"/>
        <v>64</v>
      </c>
      <c r="G17" s="41">
        <v>1</v>
      </c>
      <c r="H17" s="41">
        <v>1</v>
      </c>
      <c r="I17" s="41">
        <v>8</v>
      </c>
      <c r="J17" s="41">
        <v>26</v>
      </c>
      <c r="K17" s="41">
        <v>6</v>
      </c>
      <c r="L17" s="41">
        <v>37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21.75" customHeight="1" thickBot="1" x14ac:dyDescent="0.3">
      <c r="A18" s="39"/>
      <c r="B18" s="154"/>
      <c r="C18" s="161"/>
      <c r="D18" s="40" t="s">
        <v>22</v>
      </c>
      <c r="E18" s="33">
        <f t="shared" si="2"/>
        <v>12</v>
      </c>
      <c r="F18" s="33">
        <f t="shared" si="2"/>
        <v>256</v>
      </c>
      <c r="G18" s="41">
        <v>1</v>
      </c>
      <c r="H18" s="41">
        <v>4</v>
      </c>
      <c r="I18" s="41">
        <v>8</v>
      </c>
      <c r="J18" s="41">
        <v>104</v>
      </c>
      <c r="K18" s="41">
        <v>3</v>
      </c>
      <c r="L18" s="41">
        <v>148</v>
      </c>
      <c r="M18" s="35">
        <v>0</v>
      </c>
      <c r="N18" s="42">
        <v>0</v>
      </c>
      <c r="O18" s="43"/>
      <c r="P18" s="44"/>
      <c r="Q18" s="45">
        <f>((E17*1)+(F17*4))/13</f>
        <v>20.846153846153847</v>
      </c>
      <c r="R18" s="6"/>
      <c r="S18" s="8"/>
    </row>
    <row r="19" spans="1:19" ht="16.5" thickBot="1" x14ac:dyDescent="0.3">
      <c r="A19" s="5"/>
      <c r="B19" s="154"/>
      <c r="C19" s="146" t="s">
        <v>26</v>
      </c>
      <c r="D19" s="40" t="s">
        <v>21</v>
      </c>
      <c r="E19" s="33">
        <f t="shared" si="2"/>
        <v>22</v>
      </c>
      <c r="F19" s="33">
        <f t="shared" si="2"/>
        <v>75</v>
      </c>
      <c r="G19" s="41">
        <v>0</v>
      </c>
      <c r="H19" s="41">
        <v>1</v>
      </c>
      <c r="I19" s="41">
        <v>13</v>
      </c>
      <c r="J19" s="41">
        <v>35</v>
      </c>
      <c r="K19" s="41">
        <v>9</v>
      </c>
      <c r="L19" s="41">
        <v>39</v>
      </c>
      <c r="M19" s="35">
        <v>0</v>
      </c>
      <c r="N19" s="42">
        <v>0</v>
      </c>
      <c r="O19" s="37">
        <v>1</v>
      </c>
      <c r="P19" s="38">
        <v>0</v>
      </c>
      <c r="Q19" s="31"/>
      <c r="R19" s="6"/>
      <c r="S19" s="8"/>
    </row>
    <row r="20" spans="1:19" ht="29.25" customHeight="1" thickBot="1" x14ac:dyDescent="0.3">
      <c r="A20" s="39"/>
      <c r="B20" s="154"/>
      <c r="C20" s="146"/>
      <c r="D20" s="40" t="s">
        <v>22</v>
      </c>
      <c r="E20" s="33">
        <f t="shared" si="2"/>
        <v>22</v>
      </c>
      <c r="F20" s="33">
        <f t="shared" si="2"/>
        <v>75</v>
      </c>
      <c r="G20" s="41">
        <v>0</v>
      </c>
      <c r="H20" s="41">
        <v>1</v>
      </c>
      <c r="I20" s="41">
        <v>13</v>
      </c>
      <c r="J20" s="41">
        <v>35</v>
      </c>
      <c r="K20" s="41">
        <v>9</v>
      </c>
      <c r="L20" s="41">
        <v>39</v>
      </c>
      <c r="M20" s="35">
        <v>0</v>
      </c>
      <c r="N20" s="42">
        <v>0</v>
      </c>
      <c r="O20" s="43"/>
      <c r="P20" s="44"/>
      <c r="Q20" s="45">
        <f>(E19+F19)/12</f>
        <v>8.0833333333333339</v>
      </c>
      <c r="R20" s="6"/>
      <c r="S20" s="8"/>
    </row>
    <row r="21" spans="1:19" ht="16.5" thickBot="1" x14ac:dyDescent="0.3">
      <c r="A21" s="5"/>
      <c r="B21" s="154"/>
      <c r="C21" s="146" t="s">
        <v>27</v>
      </c>
      <c r="D21" s="40" t="s">
        <v>21</v>
      </c>
      <c r="E21" s="33">
        <f t="shared" si="2"/>
        <v>71</v>
      </c>
      <c r="F21" s="33">
        <f t="shared" si="2"/>
        <v>203</v>
      </c>
      <c r="G21" s="41">
        <v>2</v>
      </c>
      <c r="H21" s="41">
        <v>4</v>
      </c>
      <c r="I21" s="41">
        <v>36</v>
      </c>
      <c r="J21" s="41">
        <v>78</v>
      </c>
      <c r="K21" s="41">
        <v>33</v>
      </c>
      <c r="L21" s="41">
        <v>121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27.75" customHeight="1" thickBot="1" x14ac:dyDescent="0.3">
      <c r="A22" s="39"/>
      <c r="B22" s="154"/>
      <c r="C22" s="146"/>
      <c r="D22" s="40" t="s">
        <v>22</v>
      </c>
      <c r="E22" s="33">
        <f t="shared" si="2"/>
        <v>71</v>
      </c>
      <c r="F22" s="33">
        <f t="shared" si="2"/>
        <v>203</v>
      </c>
      <c r="G22" s="41">
        <v>2</v>
      </c>
      <c r="H22" s="41">
        <v>4</v>
      </c>
      <c r="I22" s="41">
        <v>36</v>
      </c>
      <c r="J22" s="41">
        <v>78</v>
      </c>
      <c r="K22" s="41">
        <v>33</v>
      </c>
      <c r="L22" s="41">
        <v>121</v>
      </c>
      <c r="M22" s="35"/>
      <c r="N22" s="42"/>
      <c r="O22" s="43"/>
      <c r="P22" s="44"/>
      <c r="Q22" s="45">
        <f>(E21+F21)/4</f>
        <v>68.5</v>
      </c>
      <c r="R22" s="6"/>
      <c r="S22" s="8"/>
    </row>
    <row r="23" spans="1:19" ht="16.5" thickBot="1" x14ac:dyDescent="0.3">
      <c r="A23" s="5"/>
      <c r="B23" s="154"/>
      <c r="C23" s="146" t="s">
        <v>28</v>
      </c>
      <c r="D23" s="40" t="s">
        <v>21</v>
      </c>
      <c r="E23" s="33">
        <f t="shared" si="2"/>
        <v>26</v>
      </c>
      <c r="F23" s="33">
        <f t="shared" si="2"/>
        <v>15</v>
      </c>
      <c r="G23" s="41">
        <v>0</v>
      </c>
      <c r="H23" s="41">
        <v>0</v>
      </c>
      <c r="I23" s="41">
        <v>12</v>
      </c>
      <c r="J23" s="41">
        <v>8</v>
      </c>
      <c r="K23" s="41">
        <v>14</v>
      </c>
      <c r="L23" s="41">
        <v>7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6.5" thickBot="1" x14ac:dyDescent="0.3">
      <c r="A24" s="39"/>
      <c r="B24" s="154"/>
      <c r="C24" s="146"/>
      <c r="D24" s="40" t="s">
        <v>22</v>
      </c>
      <c r="E24" s="33">
        <f t="shared" si="2"/>
        <v>26</v>
      </c>
      <c r="F24" s="33">
        <f t="shared" si="2"/>
        <v>0</v>
      </c>
      <c r="G24" s="41">
        <v>0</v>
      </c>
      <c r="H24" s="41">
        <v>0</v>
      </c>
      <c r="I24" s="41">
        <v>12</v>
      </c>
      <c r="J24" s="41">
        <v>0</v>
      </c>
      <c r="K24" s="41">
        <v>14</v>
      </c>
      <c r="L24" s="41">
        <v>0</v>
      </c>
      <c r="M24" s="46"/>
      <c r="N24" s="47"/>
      <c r="O24" s="30"/>
      <c r="P24" s="31"/>
      <c r="Q24" s="45">
        <f>E24</f>
        <v>26</v>
      </c>
      <c r="R24" s="6"/>
      <c r="S24" s="8"/>
    </row>
    <row r="25" spans="1:19" ht="16.5" thickBot="1" x14ac:dyDescent="0.3">
      <c r="A25" s="5"/>
      <c r="B25" s="154" t="s">
        <v>29</v>
      </c>
      <c r="C25" s="146" t="s">
        <v>30</v>
      </c>
      <c r="D25" s="40" t="s">
        <v>21</v>
      </c>
      <c r="E25" s="33">
        <f t="shared" si="2"/>
        <v>87</v>
      </c>
      <c r="F25" s="33">
        <f t="shared" si="2"/>
        <v>83</v>
      </c>
      <c r="G25" s="41">
        <v>0</v>
      </c>
      <c r="H25" s="41">
        <v>1</v>
      </c>
      <c r="I25" s="41">
        <v>37</v>
      </c>
      <c r="J25" s="41">
        <v>19</v>
      </c>
      <c r="K25" s="41">
        <v>50</v>
      </c>
      <c r="L25" s="48">
        <v>63</v>
      </c>
      <c r="M25" s="49">
        <v>0</v>
      </c>
      <c r="N25" s="50">
        <v>0</v>
      </c>
      <c r="O25" s="37">
        <v>3</v>
      </c>
      <c r="P25" s="38">
        <v>0</v>
      </c>
      <c r="Q25" s="31"/>
      <c r="R25" s="6"/>
      <c r="S25" s="8"/>
    </row>
    <row r="26" spans="1:19" ht="15.75" thickBot="1" x14ac:dyDescent="0.3">
      <c r="A26" s="39"/>
      <c r="B26" s="154"/>
      <c r="C26" s="146"/>
      <c r="D26" s="40" t="s">
        <v>22</v>
      </c>
      <c r="E26" s="33">
        <f t="shared" si="2"/>
        <v>830</v>
      </c>
      <c r="F26" s="33">
        <f t="shared" si="2"/>
        <v>2490</v>
      </c>
      <c r="G26" s="41">
        <v>0</v>
      </c>
      <c r="H26" s="41">
        <v>30</v>
      </c>
      <c r="I26" s="41">
        <v>370</v>
      </c>
      <c r="J26" s="41">
        <v>570</v>
      </c>
      <c r="K26" s="41">
        <v>460</v>
      </c>
      <c r="L26" s="48">
        <v>1890</v>
      </c>
      <c r="M26" s="41">
        <v>0</v>
      </c>
      <c r="N26" s="51">
        <v>0</v>
      </c>
      <c r="O26" s="30"/>
      <c r="P26" s="31"/>
      <c r="Q26" s="45">
        <f>((E25*10)+(F25*30))/100</f>
        <v>33.6</v>
      </c>
      <c r="R26" s="14"/>
      <c r="S26" s="8"/>
    </row>
    <row r="27" spans="1:19" ht="16.5" thickBot="1" x14ac:dyDescent="0.3">
      <c r="A27" s="5"/>
      <c r="B27" s="154"/>
      <c r="C27" s="146" t="s">
        <v>31</v>
      </c>
      <c r="D27" s="40" t="s">
        <v>21</v>
      </c>
      <c r="E27" s="33">
        <f t="shared" si="2"/>
        <v>0</v>
      </c>
      <c r="F27" s="33">
        <f t="shared" si="2"/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6.5" thickBot="1" x14ac:dyDescent="0.3">
      <c r="A28" s="39"/>
      <c r="B28" s="154"/>
      <c r="C28" s="146"/>
      <c r="D28" s="40" t="s">
        <v>22</v>
      </c>
      <c r="E28" s="33">
        <f t="shared" si="2"/>
        <v>0</v>
      </c>
      <c r="F28" s="33">
        <f t="shared" si="2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f>((E27*10)+(F27*30))/100</f>
        <v>0</v>
      </c>
      <c r="R28" s="6"/>
      <c r="S28" s="8"/>
    </row>
    <row r="29" spans="1:19" ht="15.75" thickBot="1" x14ac:dyDescent="0.3">
      <c r="A29" s="5"/>
      <c r="B29" s="145" t="s">
        <v>32</v>
      </c>
      <c r="C29" s="146"/>
      <c r="D29" s="40" t="s">
        <v>21</v>
      </c>
      <c r="E29" s="33">
        <f t="shared" si="2"/>
        <v>0</v>
      </c>
      <c r="F29" s="33">
        <f t="shared" si="2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6.5" thickBot="1" x14ac:dyDescent="0.3">
      <c r="A30" s="5"/>
      <c r="B30" s="145" t="s">
        <v>33</v>
      </c>
      <c r="C30" s="146"/>
      <c r="D30" s="40" t="s">
        <v>21</v>
      </c>
      <c r="E30" s="33">
        <f t="shared" si="2"/>
        <v>0</v>
      </c>
      <c r="F30" s="33">
        <f t="shared" si="2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6.5" thickBot="1" x14ac:dyDescent="0.3">
      <c r="A31" s="5"/>
      <c r="B31" s="145" t="s">
        <v>34</v>
      </c>
      <c r="C31" s="146"/>
      <c r="D31" s="40" t="s">
        <v>21</v>
      </c>
      <c r="E31" s="33">
        <f t="shared" si="2"/>
        <v>1</v>
      </c>
      <c r="F31" s="33">
        <f t="shared" si="2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5.75" thickBot="1" x14ac:dyDescent="0.3">
      <c r="A32" s="5"/>
      <c r="B32" s="145" t="s">
        <v>35</v>
      </c>
      <c r="C32" s="57" t="s">
        <v>36</v>
      </c>
      <c r="D32" s="40" t="s">
        <v>21</v>
      </c>
      <c r="E32" s="33">
        <f t="shared" si="2"/>
        <v>0</v>
      </c>
      <c r="F32" s="33">
        <f t="shared" si="2"/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0.16666666666666666</v>
      </c>
      <c r="R32" s="58"/>
      <c r="S32" s="8"/>
    </row>
    <row r="33" spans="1:19" ht="16.5" thickBot="1" x14ac:dyDescent="0.3">
      <c r="A33" s="5"/>
      <c r="B33" s="145"/>
      <c r="C33" s="57" t="s">
        <v>37</v>
      </c>
      <c r="D33" s="40" t="s">
        <v>21</v>
      </c>
      <c r="E33" s="33">
        <f t="shared" si="2"/>
        <v>1</v>
      </c>
      <c r="F33" s="33">
        <f t="shared" si="2"/>
        <v>0</v>
      </c>
      <c r="G33" s="41">
        <v>0</v>
      </c>
      <c r="H33" s="41">
        <v>0</v>
      </c>
      <c r="I33" s="41">
        <v>0</v>
      </c>
      <c r="J33" s="41">
        <v>0</v>
      </c>
      <c r="K33" s="41">
        <v>1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6.5" thickBot="1" x14ac:dyDescent="0.3">
      <c r="A34" s="5"/>
      <c r="B34" s="147"/>
      <c r="C34" s="59" t="s">
        <v>38</v>
      </c>
      <c r="D34" s="28" t="s">
        <v>21</v>
      </c>
      <c r="E34" s="33">
        <f t="shared" si="2"/>
        <v>0</v>
      </c>
      <c r="F34" s="33">
        <f t="shared" si="2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.75" thickBot="1" x14ac:dyDescent="0.3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148" t="s">
        <v>39</v>
      </c>
      <c r="E36" s="149"/>
      <c r="F36" s="148" t="s">
        <v>40</v>
      </c>
      <c r="G36" s="152"/>
      <c r="H36" s="149" t="s">
        <v>41</v>
      </c>
      <c r="I36" s="149"/>
      <c r="J36" s="152"/>
      <c r="K36" s="6"/>
      <c r="L36" s="6"/>
      <c r="M36" s="134" t="s">
        <v>42</v>
      </c>
      <c r="N36" s="135"/>
      <c r="O36" s="66" t="s">
        <v>43</v>
      </c>
      <c r="P36" s="6"/>
      <c r="Q36" s="6"/>
      <c r="R36" s="6"/>
      <c r="S36" s="8"/>
    </row>
    <row r="37" spans="1:19" ht="16.5" thickBot="1" x14ac:dyDescent="0.3">
      <c r="A37" s="5"/>
      <c r="B37" s="6"/>
      <c r="C37" s="6"/>
      <c r="D37" s="150"/>
      <c r="E37" s="151"/>
      <c r="F37" s="150"/>
      <c r="G37" s="153"/>
      <c r="H37" s="151"/>
      <c r="I37" s="151"/>
      <c r="J37" s="153"/>
      <c r="K37" s="6"/>
      <c r="L37" s="6"/>
      <c r="M37" s="67" t="s">
        <v>44</v>
      </c>
      <c r="N37" s="40"/>
      <c r="O37" s="41">
        <v>1</v>
      </c>
      <c r="P37" s="6"/>
      <c r="Q37" s="6"/>
      <c r="R37" s="6"/>
      <c r="S37" s="8"/>
    </row>
    <row r="38" spans="1:19" ht="30.75" thickBot="1" x14ac:dyDescent="0.3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15</v>
      </c>
      <c r="P38" s="6"/>
      <c r="Q38" s="6"/>
      <c r="R38" s="6"/>
      <c r="S38" s="8"/>
    </row>
    <row r="39" spans="1:19" ht="16.5" thickBot="1" x14ac:dyDescent="0.3">
      <c r="A39" s="5"/>
      <c r="B39" s="6"/>
      <c r="C39" s="6"/>
      <c r="D39" s="76">
        <v>4</v>
      </c>
      <c r="E39" s="77">
        <v>4</v>
      </c>
      <c r="F39" s="77">
        <v>14</v>
      </c>
      <c r="G39" s="78">
        <v>96</v>
      </c>
      <c r="H39" s="79">
        <v>5</v>
      </c>
      <c r="I39" s="80">
        <v>1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6.5" thickBo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6.5" thickBot="1" x14ac:dyDescent="0.3">
      <c r="A41" s="5"/>
      <c r="B41" s="136" t="s">
        <v>50</v>
      </c>
      <c r="C41" s="137"/>
      <c r="D41" s="140" t="s">
        <v>51</v>
      </c>
      <c r="E41" s="141"/>
      <c r="F41" s="142" t="s">
        <v>52</v>
      </c>
      <c r="G41" s="143"/>
      <c r="H41" s="141" t="s">
        <v>53</v>
      </c>
      <c r="I41" s="141"/>
      <c r="J41" s="140" t="s">
        <v>54</v>
      </c>
      <c r="K41" s="144"/>
      <c r="L41" s="6"/>
      <c r="M41" s="6"/>
      <c r="N41" s="6"/>
      <c r="O41" s="6"/>
      <c r="P41" s="6"/>
      <c r="Q41" s="6"/>
      <c r="R41" s="6"/>
      <c r="S41" s="8"/>
    </row>
    <row r="42" spans="1:19" ht="16.5" thickBot="1" x14ac:dyDescent="0.3">
      <c r="A42" s="5"/>
      <c r="B42" s="138"/>
      <c r="C42" s="139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113" t="s">
        <v>57</v>
      </c>
      <c r="P42" s="113"/>
      <c r="Q42" s="89">
        <f>SUM(Q43:Q44)</f>
        <v>53</v>
      </c>
      <c r="R42" s="6"/>
      <c r="S42" s="8"/>
    </row>
    <row r="43" spans="1:19" ht="16.5" thickBot="1" x14ac:dyDescent="0.3">
      <c r="A43" s="5"/>
      <c r="B43" s="127" t="s">
        <v>58</v>
      </c>
      <c r="C43" s="128"/>
      <c r="D43" s="90">
        <v>4</v>
      </c>
      <c r="E43" s="34">
        <v>0</v>
      </c>
      <c r="F43" s="34">
        <v>102</v>
      </c>
      <c r="G43" s="34">
        <v>0</v>
      </c>
      <c r="H43" s="34">
        <v>117</v>
      </c>
      <c r="I43" s="91">
        <v>2</v>
      </c>
      <c r="J43" s="92">
        <f>D43+F43+H43</f>
        <v>223</v>
      </c>
      <c r="K43" s="92">
        <f>E43+G43+I43</f>
        <v>2</v>
      </c>
      <c r="L43" s="88"/>
      <c r="M43" s="6"/>
      <c r="N43" s="7"/>
      <c r="O43" s="114" t="s">
        <v>59</v>
      </c>
      <c r="P43" s="114"/>
      <c r="Q43" s="93">
        <v>0</v>
      </c>
      <c r="R43" s="7"/>
      <c r="S43" s="8"/>
    </row>
    <row r="44" spans="1:19" ht="16.5" thickBot="1" x14ac:dyDescent="0.3">
      <c r="A44" s="5"/>
      <c r="B44" s="123" t="s">
        <v>60</v>
      </c>
      <c r="C44" s="124"/>
      <c r="D44" s="94"/>
      <c r="E44" s="95"/>
      <c r="F44" s="96">
        <v>7</v>
      </c>
      <c r="G44" s="96">
        <v>0</v>
      </c>
      <c r="H44" s="96">
        <v>14</v>
      </c>
      <c r="I44" s="97">
        <v>0</v>
      </c>
      <c r="J44" s="92">
        <f>D44+F44+H44</f>
        <v>21</v>
      </c>
      <c r="K44" s="92">
        <f>E44+G44+I44</f>
        <v>0</v>
      </c>
      <c r="L44" s="88"/>
      <c r="M44" s="6"/>
      <c r="N44" s="7"/>
      <c r="O44" s="114" t="s">
        <v>61</v>
      </c>
      <c r="P44" s="114"/>
      <c r="Q44" s="93">
        <v>53</v>
      </c>
      <c r="R44" s="7"/>
      <c r="S44" s="8"/>
    </row>
    <row r="45" spans="1:19" ht="16.5" thickBot="1" x14ac:dyDescent="0.3">
      <c r="A45" s="5"/>
      <c r="B45" s="125" t="s">
        <v>11</v>
      </c>
      <c r="C45" s="126"/>
      <c r="D45" s="98">
        <f>D43</f>
        <v>4</v>
      </c>
      <c r="E45" s="98">
        <f>E43</f>
        <v>0</v>
      </c>
      <c r="F45" s="99">
        <f t="shared" ref="F45:K45" si="3">F43+F44</f>
        <v>109</v>
      </c>
      <c r="G45" s="99">
        <f t="shared" si="3"/>
        <v>0</v>
      </c>
      <c r="H45" s="99">
        <f t="shared" si="3"/>
        <v>131</v>
      </c>
      <c r="I45" s="99">
        <f t="shared" si="3"/>
        <v>2</v>
      </c>
      <c r="J45" s="99">
        <f t="shared" si="3"/>
        <v>244</v>
      </c>
      <c r="K45" s="99">
        <f t="shared" si="3"/>
        <v>2</v>
      </c>
      <c r="L45" s="88"/>
      <c r="M45" s="6"/>
      <c r="N45" s="7"/>
      <c r="O45" s="7"/>
      <c r="P45" s="7"/>
      <c r="Q45" s="7"/>
      <c r="R45" s="7"/>
      <c r="S45" s="8"/>
    </row>
    <row r="46" spans="1:19" ht="16.5" thickBot="1" x14ac:dyDescent="0.3">
      <c r="A46" s="5"/>
      <c r="B46" s="127" t="s">
        <v>62</v>
      </c>
      <c r="C46" s="128"/>
      <c r="D46" s="7">
        <v>9</v>
      </c>
      <c r="E46" s="49">
        <v>0</v>
      </c>
      <c r="F46" s="49">
        <v>190</v>
      </c>
      <c r="G46" s="49">
        <v>0</v>
      </c>
      <c r="H46" s="49">
        <v>267</v>
      </c>
      <c r="I46" s="100">
        <v>2</v>
      </c>
      <c r="J46" s="92">
        <f>D46+F46+H46</f>
        <v>466</v>
      </c>
      <c r="K46" s="92">
        <f>E46+G46+I46</f>
        <v>2</v>
      </c>
      <c r="L46" s="88"/>
      <c r="M46" s="6"/>
      <c r="N46" s="7"/>
      <c r="O46" s="7"/>
      <c r="P46" s="7"/>
      <c r="Q46" s="7"/>
      <c r="R46" s="7"/>
      <c r="S46" s="8"/>
    </row>
    <row r="47" spans="1:19" ht="16.5" thickBot="1" x14ac:dyDescent="0.3">
      <c r="A47" s="5"/>
      <c r="B47" s="129" t="s">
        <v>63</v>
      </c>
      <c r="C47" s="130"/>
      <c r="D47" s="101">
        <v>2</v>
      </c>
      <c r="E47" s="102">
        <v>0</v>
      </c>
      <c r="F47" s="60">
        <v>5</v>
      </c>
      <c r="G47" s="60">
        <v>0</v>
      </c>
      <c r="H47" s="60">
        <v>12</v>
      </c>
      <c r="I47" s="61">
        <v>0</v>
      </c>
      <c r="J47" s="92">
        <f>D47+F47+H47</f>
        <v>19</v>
      </c>
      <c r="K47" s="92">
        <f>E47+G47+I47</f>
        <v>0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6.5" thickBo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6.5" thickBot="1" x14ac:dyDescent="0.3">
      <c r="A49" s="5"/>
      <c r="B49" s="131" t="s">
        <v>65</v>
      </c>
      <c r="C49" s="132"/>
      <c r="D49" s="132"/>
      <c r="E49" s="132"/>
      <c r="F49" s="132"/>
      <c r="G49" s="133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6.5" thickBot="1" x14ac:dyDescent="0.3">
      <c r="A50" s="5"/>
      <c r="B50" s="115" t="s">
        <v>66</v>
      </c>
      <c r="C50" s="116"/>
      <c r="D50" s="116"/>
      <c r="E50" s="116"/>
      <c r="F50" s="116"/>
      <c r="G50" s="117"/>
      <c r="H50" s="106">
        <v>80</v>
      </c>
      <c r="I50" s="6"/>
      <c r="J50" s="118" t="s">
        <v>67</v>
      </c>
      <c r="K50" s="118"/>
      <c r="L50" s="118"/>
      <c r="M50" s="118"/>
      <c r="N50" s="107" t="s">
        <v>43</v>
      </c>
      <c r="O50" s="6"/>
      <c r="P50" s="6"/>
      <c r="Q50" s="6"/>
      <c r="R50" s="6"/>
      <c r="S50" s="8"/>
    </row>
    <row r="51" spans="1:19" ht="16.5" thickBot="1" x14ac:dyDescent="0.3">
      <c r="A51" s="5"/>
      <c r="B51" s="119" t="s">
        <v>68</v>
      </c>
      <c r="C51" s="120"/>
      <c r="D51" s="120"/>
      <c r="E51" s="120"/>
      <c r="F51" s="120"/>
      <c r="G51" s="121"/>
      <c r="H51" s="106">
        <v>80</v>
      </c>
      <c r="I51" s="6"/>
      <c r="J51" s="122" t="s">
        <v>69</v>
      </c>
      <c r="K51" s="122"/>
      <c r="L51" s="122"/>
      <c r="M51" s="122"/>
      <c r="N51" s="108">
        <v>97</v>
      </c>
      <c r="O51" s="6"/>
      <c r="P51" s="6"/>
      <c r="Q51" s="6"/>
      <c r="R51" s="6"/>
      <c r="S51" s="8"/>
    </row>
    <row r="52" spans="1:19" ht="16.5" thickBot="1" x14ac:dyDescent="0.3">
      <c r="A52" s="5"/>
      <c r="B52" s="119" t="s">
        <v>70</v>
      </c>
      <c r="C52" s="120"/>
      <c r="D52" s="120"/>
      <c r="E52" s="120"/>
      <c r="F52" s="120"/>
      <c r="G52" s="121"/>
      <c r="H52" s="106">
        <v>63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119" t="s">
        <v>71</v>
      </c>
      <c r="C53" s="120"/>
      <c r="D53" s="120"/>
      <c r="E53" s="120"/>
      <c r="F53" s="120"/>
      <c r="G53" s="121"/>
      <c r="H53" s="38">
        <v>0</v>
      </c>
      <c r="I53" s="6"/>
      <c r="J53" s="6"/>
      <c r="K53" s="185" t="s">
        <v>72</v>
      </c>
      <c r="L53" s="185"/>
      <c r="M53" s="185"/>
      <c r="N53" s="25"/>
      <c r="O53" s="6"/>
      <c r="P53" s="6"/>
      <c r="Q53" s="6"/>
      <c r="R53" s="6"/>
      <c r="S53" s="8"/>
    </row>
    <row r="54" spans="1:19" ht="16.5" thickBot="1" x14ac:dyDescent="0.3">
      <c r="A54" s="5"/>
      <c r="B54" s="119" t="s">
        <v>73</v>
      </c>
      <c r="C54" s="120"/>
      <c r="D54" s="120"/>
      <c r="E54" s="120"/>
      <c r="F54" s="120"/>
      <c r="G54" s="121"/>
      <c r="H54" s="38"/>
      <c r="I54" s="6"/>
      <c r="J54" s="6"/>
      <c r="K54" s="186" t="s">
        <v>74</v>
      </c>
      <c r="L54" s="186"/>
      <c r="M54" s="186"/>
      <c r="N54" s="109"/>
      <c r="O54" s="6"/>
      <c r="P54" s="6"/>
      <c r="Q54" s="6"/>
      <c r="R54" s="6"/>
      <c r="S54" s="8"/>
    </row>
    <row r="55" spans="1:19" ht="16.5" thickBot="1" x14ac:dyDescent="0.3">
      <c r="A55" s="5"/>
      <c r="B55" s="187" t="s">
        <v>75</v>
      </c>
      <c r="C55" s="188"/>
      <c r="D55" s="188"/>
      <c r="E55" s="188"/>
      <c r="F55" s="188"/>
      <c r="G55" s="189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.75" thickBot="1" x14ac:dyDescent="0.3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B52:G52"/>
    <mergeCell ref="B53:G53"/>
    <mergeCell ref="K53:M53"/>
    <mergeCell ref="B54:G54"/>
    <mergeCell ref="K54:M54"/>
    <mergeCell ref="B55:G55"/>
    <mergeCell ref="B46:C46"/>
    <mergeCell ref="B47:C47"/>
    <mergeCell ref="B49:G49"/>
    <mergeCell ref="B50:G50"/>
    <mergeCell ref="J50:M50"/>
    <mergeCell ref="B51:G51"/>
    <mergeCell ref="J51:M51"/>
    <mergeCell ref="O42:P42"/>
    <mergeCell ref="B43:C43"/>
    <mergeCell ref="O43:P43"/>
    <mergeCell ref="B44:C44"/>
    <mergeCell ref="O44:P44"/>
    <mergeCell ref="B45:C45"/>
    <mergeCell ref="H36:J37"/>
    <mergeCell ref="M36:N36"/>
    <mergeCell ref="B41:C42"/>
    <mergeCell ref="D41:E41"/>
    <mergeCell ref="F41:G41"/>
    <mergeCell ref="H41:I41"/>
    <mergeCell ref="J41:K41"/>
    <mergeCell ref="B29:C29"/>
    <mergeCell ref="B30:C30"/>
    <mergeCell ref="B31:C31"/>
    <mergeCell ref="B32:B34"/>
    <mergeCell ref="D36:E37"/>
    <mergeCell ref="F36:G37"/>
    <mergeCell ref="B17:B24"/>
    <mergeCell ref="C17:C18"/>
    <mergeCell ref="C19:C20"/>
    <mergeCell ref="C21:C22"/>
    <mergeCell ref="C23:C24"/>
    <mergeCell ref="B25:B28"/>
    <mergeCell ref="C25:C26"/>
    <mergeCell ref="C27:C28"/>
    <mergeCell ref="M10:N11"/>
    <mergeCell ref="O10:O12"/>
    <mergeCell ref="P10:P12"/>
    <mergeCell ref="Q10:Q12"/>
    <mergeCell ref="B13:C14"/>
    <mergeCell ref="B15:C16"/>
    <mergeCell ref="A2:S2"/>
    <mergeCell ref="A3:S3"/>
    <mergeCell ref="P4:Q4"/>
    <mergeCell ref="A5:S5"/>
    <mergeCell ref="B10:C12"/>
    <mergeCell ref="D10:D12"/>
    <mergeCell ref="E10:F11"/>
    <mergeCell ref="G10:H11"/>
    <mergeCell ref="I10:J11"/>
    <mergeCell ref="K10:L11"/>
  </mergeCells>
  <pageMargins left="0.69999998807907104" right="0.69999998807907104" top="0.75" bottom="0.75" header="0.30000001192092901" footer="0.30000001192092901"/>
  <pageSetup fitToWidth="0" fitToHeight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140625" defaultRowHeight="14.2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2024-03-09T15:05:25Z</dcterms:created>
  <dcterms:modified xsi:type="dcterms:W3CDTF">2024-03-09T15:05:25Z</dcterms:modified>
</cp:coreProperties>
</file>